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ietz/Library/CloudStorage/Dropbox/Project/StudyGuide/tools/"/>
    </mc:Choice>
  </mc:AlternateContent>
  <xr:revisionPtr revIDLastSave="0" documentId="13_ncr:1_{48231A01-E48A-9A40-B3C8-53DA3C01FCB2}" xr6:coauthVersionLast="47" xr6:coauthVersionMax="47" xr10:uidLastSave="{00000000-0000-0000-0000-000000000000}"/>
  <bookViews>
    <workbookView xWindow="0" yWindow="660" windowWidth="29400" windowHeight="16660" xr2:uid="{766A9E66-545D-034F-944F-E69BE052E8C3}"/>
  </bookViews>
  <sheets>
    <sheet name="Solow Model" sheetId="1" r:id="rId1"/>
    <sheet name="Figure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N5" i="1"/>
  <c r="P5" i="1"/>
  <c r="Q5" i="1" s="1"/>
  <c r="S5" i="1" s="1"/>
  <c r="F6" i="1"/>
  <c r="N6" i="1" s="1"/>
  <c r="E6" i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D6" i="1"/>
  <c r="C6" i="1"/>
  <c r="C7" i="1" s="1"/>
  <c r="B6" i="1"/>
  <c r="B7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G5" i="1" l="1"/>
  <c r="T5" i="1"/>
  <c r="D7" i="1"/>
  <c r="D8" i="1" s="1"/>
  <c r="D9" i="1" s="1"/>
  <c r="D10" i="1" s="1"/>
  <c r="D11" i="1" s="1"/>
  <c r="D12" i="1" s="1"/>
  <c r="D13" i="1" s="1"/>
  <c r="D14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I6" i="1"/>
  <c r="I7" i="1" s="1"/>
  <c r="I8" i="1" s="1"/>
  <c r="I9" i="1" s="1"/>
  <c r="I10" i="1" s="1"/>
  <c r="I11" i="1" s="1"/>
  <c r="I12" i="1" s="1"/>
  <c r="I13" i="1" s="1"/>
  <c r="I14" i="1" s="1"/>
  <c r="F7" i="1"/>
  <c r="H6" i="1"/>
  <c r="P6" i="1"/>
  <c r="B8" i="1"/>
  <c r="H7" i="1" l="1"/>
  <c r="L5" i="1"/>
  <c r="M5" i="1" s="1"/>
  <c r="J5" i="1"/>
  <c r="K5" i="1" s="1"/>
  <c r="R5" i="1" s="1"/>
  <c r="I16" i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Q6" i="1"/>
  <c r="S6" i="1" s="1"/>
  <c r="T6" i="1"/>
  <c r="F8" i="1"/>
  <c r="N7" i="1"/>
  <c r="C8" i="1"/>
  <c r="P7" i="1"/>
  <c r="B9" i="1"/>
  <c r="G6" i="1" l="1"/>
  <c r="O5" i="1"/>
  <c r="Q7" i="1"/>
  <c r="S7" i="1" s="1"/>
  <c r="T7" i="1"/>
  <c r="F9" i="1"/>
  <c r="N8" i="1"/>
  <c r="H8" i="1"/>
  <c r="H9" i="1" s="1"/>
  <c r="C9" i="1"/>
  <c r="P8" i="1"/>
  <c r="B10" i="1"/>
  <c r="L6" i="1" l="1"/>
  <c r="M6" i="1" s="1"/>
  <c r="J6" i="1"/>
  <c r="K6" i="1" s="1"/>
  <c r="R6" i="1" s="1"/>
  <c r="Q8" i="1"/>
  <c r="S8" i="1" s="1"/>
  <c r="T8" i="1"/>
  <c r="F10" i="1"/>
  <c r="H10" i="1" s="1"/>
  <c r="N9" i="1"/>
  <c r="P9" i="1"/>
  <c r="C10" i="1"/>
  <c r="B11" i="1"/>
  <c r="G7" i="1" l="1"/>
  <c r="O6" i="1"/>
  <c r="Q9" i="1"/>
  <c r="S9" i="1" s="1"/>
  <c r="T9" i="1"/>
  <c r="F11" i="1"/>
  <c r="N10" i="1"/>
  <c r="H11" i="1"/>
  <c r="P10" i="1"/>
  <c r="C11" i="1"/>
  <c r="B12" i="1"/>
  <c r="L7" i="1" l="1"/>
  <c r="M7" i="1" s="1"/>
  <c r="J7" i="1"/>
  <c r="K7" i="1" s="1"/>
  <c r="R7" i="1" s="1"/>
  <c r="Q10" i="1"/>
  <c r="S10" i="1" s="1"/>
  <c r="T10" i="1"/>
  <c r="F12" i="1"/>
  <c r="N11" i="1"/>
  <c r="P11" i="1"/>
  <c r="C12" i="1"/>
  <c r="B13" i="1"/>
  <c r="G8" i="1" l="1"/>
  <c r="O7" i="1"/>
  <c r="Q11" i="1"/>
  <c r="S11" i="1" s="1"/>
  <c r="T11" i="1"/>
  <c r="F13" i="1"/>
  <c r="N12" i="1"/>
  <c r="H12" i="1"/>
  <c r="H13" i="1" s="1"/>
  <c r="P12" i="1"/>
  <c r="C13" i="1"/>
  <c r="B14" i="1"/>
  <c r="J8" i="1" l="1"/>
  <c r="K8" i="1" s="1"/>
  <c r="R8" i="1" s="1"/>
  <c r="L8" i="1"/>
  <c r="M8" i="1" s="1"/>
  <c r="Q12" i="1"/>
  <c r="S12" i="1" s="1"/>
  <c r="T12" i="1"/>
  <c r="F14" i="1"/>
  <c r="N13" i="1"/>
  <c r="P13" i="1"/>
  <c r="C14" i="1"/>
  <c r="B15" i="1"/>
  <c r="G9" i="1" l="1"/>
  <c r="O8" i="1"/>
  <c r="Q13" i="1"/>
  <c r="S13" i="1" s="1"/>
  <c r="T13" i="1"/>
  <c r="N14" i="1"/>
  <c r="H14" i="1"/>
  <c r="H15" i="1" s="1"/>
  <c r="P14" i="1"/>
  <c r="B16" i="1"/>
  <c r="L9" i="1" l="1"/>
  <c r="M9" i="1" s="1"/>
  <c r="J9" i="1"/>
  <c r="K9" i="1" s="1"/>
  <c r="R9" i="1" s="1"/>
  <c r="Q14" i="1"/>
  <c r="S14" i="1" s="1"/>
  <c r="T14" i="1"/>
  <c r="F16" i="1"/>
  <c r="N15" i="1"/>
  <c r="P15" i="1"/>
  <c r="C16" i="1"/>
  <c r="B17" i="1"/>
  <c r="G10" i="1" l="1"/>
  <c r="O9" i="1"/>
  <c r="Q15" i="1"/>
  <c r="S15" i="1" s="1"/>
  <c r="T15" i="1"/>
  <c r="F17" i="1"/>
  <c r="N16" i="1"/>
  <c r="H16" i="1"/>
  <c r="P16" i="1"/>
  <c r="C17" i="1"/>
  <c r="B18" i="1"/>
  <c r="J10" i="1" l="1"/>
  <c r="K10" i="1" s="1"/>
  <c r="R10" i="1" s="1"/>
  <c r="L10" i="1"/>
  <c r="M10" i="1" s="1"/>
  <c r="H17" i="1"/>
  <c r="Q16" i="1"/>
  <c r="S16" i="1" s="1"/>
  <c r="T16" i="1"/>
  <c r="F18" i="1"/>
  <c r="N17" i="1"/>
  <c r="P17" i="1"/>
  <c r="C18" i="1"/>
  <c r="B19" i="1"/>
  <c r="G11" i="1" l="1"/>
  <c r="O10" i="1"/>
  <c r="Q17" i="1"/>
  <c r="S17" i="1" s="1"/>
  <c r="T17" i="1"/>
  <c r="F19" i="1"/>
  <c r="N18" i="1"/>
  <c r="H18" i="1"/>
  <c r="H19" i="1" s="1"/>
  <c r="P18" i="1"/>
  <c r="C19" i="1"/>
  <c r="B20" i="1"/>
  <c r="L11" i="1" l="1"/>
  <c r="M11" i="1" s="1"/>
  <c r="J11" i="1"/>
  <c r="K11" i="1" s="1"/>
  <c r="R11" i="1" s="1"/>
  <c r="Q18" i="1"/>
  <c r="S18" i="1" s="1"/>
  <c r="T18" i="1"/>
  <c r="F20" i="1"/>
  <c r="N19" i="1"/>
  <c r="P19" i="1"/>
  <c r="C20" i="1"/>
  <c r="B21" i="1"/>
  <c r="G12" i="1" l="1"/>
  <c r="O11" i="1"/>
  <c r="Q19" i="1"/>
  <c r="S19" i="1" s="1"/>
  <c r="T19" i="1"/>
  <c r="F21" i="1"/>
  <c r="N20" i="1"/>
  <c r="H20" i="1"/>
  <c r="H21" i="1" s="1"/>
  <c r="P20" i="1"/>
  <c r="C21" i="1"/>
  <c r="B22" i="1"/>
  <c r="J12" i="1" l="1"/>
  <c r="K12" i="1" s="1"/>
  <c r="R12" i="1" s="1"/>
  <c r="L12" i="1"/>
  <c r="M12" i="1" s="1"/>
  <c r="Q20" i="1"/>
  <c r="S20" i="1" s="1"/>
  <c r="T20" i="1"/>
  <c r="F22" i="1"/>
  <c r="N21" i="1"/>
  <c r="P21" i="1"/>
  <c r="C22" i="1"/>
  <c r="B23" i="1"/>
  <c r="G13" i="1" l="1"/>
  <c r="O12" i="1"/>
  <c r="Q21" i="1"/>
  <c r="S21" i="1" s="1"/>
  <c r="T21" i="1"/>
  <c r="F23" i="1"/>
  <c r="N22" i="1"/>
  <c r="H22" i="1"/>
  <c r="H23" i="1" s="1"/>
  <c r="P22" i="1"/>
  <c r="C23" i="1"/>
  <c r="B24" i="1"/>
  <c r="J13" i="1" l="1"/>
  <c r="K13" i="1" s="1"/>
  <c r="R13" i="1" s="1"/>
  <c r="L13" i="1"/>
  <c r="M13" i="1" s="1"/>
  <c r="Q22" i="1"/>
  <c r="S22" i="1" s="1"/>
  <c r="T22" i="1"/>
  <c r="F24" i="1"/>
  <c r="N23" i="1"/>
  <c r="P23" i="1"/>
  <c r="C24" i="1"/>
  <c r="B25" i="1"/>
  <c r="G14" i="1" l="1"/>
  <c r="O13" i="1"/>
  <c r="Q23" i="1"/>
  <c r="S23" i="1" s="1"/>
  <c r="T23" i="1"/>
  <c r="F25" i="1"/>
  <c r="N24" i="1"/>
  <c r="H24" i="1"/>
  <c r="H25" i="1" s="1"/>
  <c r="P24" i="1"/>
  <c r="C25" i="1"/>
  <c r="B26" i="1"/>
  <c r="J14" i="1" l="1"/>
  <c r="K14" i="1" s="1"/>
  <c r="R14" i="1" s="1"/>
  <c r="L14" i="1"/>
  <c r="M14" i="1" s="1"/>
  <c r="Q24" i="1"/>
  <c r="S24" i="1" s="1"/>
  <c r="T24" i="1"/>
  <c r="F26" i="1"/>
  <c r="N25" i="1"/>
  <c r="P25" i="1"/>
  <c r="C26" i="1"/>
  <c r="B27" i="1"/>
  <c r="G15" i="1" l="1"/>
  <c r="O14" i="1"/>
  <c r="Q25" i="1"/>
  <c r="S25" i="1" s="1"/>
  <c r="T25" i="1"/>
  <c r="F27" i="1"/>
  <c r="N26" i="1"/>
  <c r="H26" i="1"/>
  <c r="H27" i="1" s="1"/>
  <c r="P26" i="1"/>
  <c r="C27" i="1"/>
  <c r="B28" i="1"/>
  <c r="L15" i="1" l="1"/>
  <c r="M15" i="1" s="1"/>
  <c r="J15" i="1"/>
  <c r="K15" i="1" s="1"/>
  <c r="R15" i="1" s="1"/>
  <c r="Q26" i="1"/>
  <c r="S26" i="1" s="1"/>
  <c r="T26" i="1"/>
  <c r="F28" i="1"/>
  <c r="N27" i="1"/>
  <c r="P27" i="1"/>
  <c r="C28" i="1"/>
  <c r="B29" i="1"/>
  <c r="G16" i="1" l="1"/>
  <c r="O15" i="1"/>
  <c r="Q27" i="1"/>
  <c r="S27" i="1" s="1"/>
  <c r="T27" i="1"/>
  <c r="F29" i="1"/>
  <c r="N28" i="1"/>
  <c r="H28" i="1"/>
  <c r="H29" i="1" s="1"/>
  <c r="P28" i="1"/>
  <c r="C29" i="1"/>
  <c r="B30" i="1"/>
  <c r="J16" i="1" l="1"/>
  <c r="K16" i="1" s="1"/>
  <c r="R16" i="1" s="1"/>
  <c r="L16" i="1"/>
  <c r="M16" i="1" s="1"/>
  <c r="Q28" i="1"/>
  <c r="S28" i="1" s="1"/>
  <c r="T28" i="1"/>
  <c r="F30" i="1"/>
  <c r="N29" i="1"/>
  <c r="P29" i="1"/>
  <c r="C30" i="1"/>
  <c r="B31" i="1"/>
  <c r="G17" i="1" l="1"/>
  <c r="O16" i="1"/>
  <c r="Q29" i="1"/>
  <c r="S29" i="1" s="1"/>
  <c r="T29" i="1"/>
  <c r="F31" i="1"/>
  <c r="N30" i="1"/>
  <c r="H30" i="1"/>
  <c r="P30" i="1"/>
  <c r="C31" i="1"/>
  <c r="B32" i="1"/>
  <c r="H31" i="1" l="1"/>
  <c r="L17" i="1"/>
  <c r="M17" i="1" s="1"/>
  <c r="J17" i="1"/>
  <c r="K17" i="1" s="1"/>
  <c r="R17" i="1" s="1"/>
  <c r="Q30" i="1"/>
  <c r="S30" i="1" s="1"/>
  <c r="T30" i="1"/>
  <c r="F32" i="1"/>
  <c r="N31" i="1"/>
  <c r="P31" i="1"/>
  <c r="C32" i="1"/>
  <c r="B33" i="1"/>
  <c r="G18" i="1" l="1"/>
  <c r="O17" i="1"/>
  <c r="Q31" i="1"/>
  <c r="S31" i="1" s="1"/>
  <c r="T31" i="1"/>
  <c r="F33" i="1"/>
  <c r="N32" i="1"/>
  <c r="H32" i="1"/>
  <c r="H33" i="1" s="1"/>
  <c r="P32" i="1"/>
  <c r="C33" i="1"/>
  <c r="B34" i="1"/>
  <c r="J18" i="1" l="1"/>
  <c r="K18" i="1" s="1"/>
  <c r="R18" i="1" s="1"/>
  <c r="L18" i="1"/>
  <c r="M18" i="1" s="1"/>
  <c r="Q32" i="1"/>
  <c r="S32" i="1" s="1"/>
  <c r="T32" i="1"/>
  <c r="F34" i="1"/>
  <c r="N33" i="1"/>
  <c r="P33" i="1"/>
  <c r="C34" i="1"/>
  <c r="B35" i="1"/>
  <c r="G19" i="1" l="1"/>
  <c r="O18" i="1"/>
  <c r="Q33" i="1"/>
  <c r="S33" i="1" s="1"/>
  <c r="T33" i="1"/>
  <c r="F35" i="1"/>
  <c r="N34" i="1"/>
  <c r="H34" i="1"/>
  <c r="P34" i="1"/>
  <c r="C35" i="1"/>
  <c r="B36" i="1"/>
  <c r="J19" i="1" l="1"/>
  <c r="K19" i="1" s="1"/>
  <c r="R19" i="1" s="1"/>
  <c r="L19" i="1"/>
  <c r="M19" i="1" s="1"/>
  <c r="H35" i="1"/>
  <c r="Q34" i="1"/>
  <c r="S34" i="1" s="1"/>
  <c r="T34" i="1"/>
  <c r="F36" i="1"/>
  <c r="N35" i="1"/>
  <c r="P35" i="1"/>
  <c r="C36" i="1"/>
  <c r="B37" i="1"/>
  <c r="G20" i="1" l="1"/>
  <c r="O19" i="1"/>
  <c r="Q35" i="1"/>
  <c r="S35" i="1" s="1"/>
  <c r="T35" i="1"/>
  <c r="F37" i="1"/>
  <c r="N36" i="1"/>
  <c r="H36" i="1"/>
  <c r="H37" i="1" s="1"/>
  <c r="P36" i="1"/>
  <c r="C37" i="1"/>
  <c r="B38" i="1"/>
  <c r="J20" i="1" l="1"/>
  <c r="K20" i="1" s="1"/>
  <c r="R20" i="1" s="1"/>
  <c r="L20" i="1"/>
  <c r="M20" i="1" s="1"/>
  <c r="Q36" i="1"/>
  <c r="S36" i="1" s="1"/>
  <c r="T36" i="1"/>
  <c r="F38" i="1"/>
  <c r="N37" i="1"/>
  <c r="P37" i="1"/>
  <c r="C38" i="1"/>
  <c r="B39" i="1"/>
  <c r="G21" i="1" l="1"/>
  <c r="O20" i="1"/>
  <c r="Q37" i="1"/>
  <c r="S37" i="1" s="1"/>
  <c r="T37" i="1"/>
  <c r="F39" i="1"/>
  <c r="N38" i="1"/>
  <c r="H38" i="1"/>
  <c r="H39" i="1" s="1"/>
  <c r="P38" i="1"/>
  <c r="C39" i="1"/>
  <c r="B40" i="1"/>
  <c r="J21" i="1" l="1"/>
  <c r="K21" i="1" s="1"/>
  <c r="R21" i="1" s="1"/>
  <c r="L21" i="1"/>
  <c r="M21" i="1" s="1"/>
  <c r="Q38" i="1"/>
  <c r="S38" i="1" s="1"/>
  <c r="T38" i="1"/>
  <c r="F40" i="1"/>
  <c r="N39" i="1"/>
  <c r="P39" i="1"/>
  <c r="C40" i="1"/>
  <c r="B41" i="1"/>
  <c r="G22" i="1" l="1"/>
  <c r="O21" i="1"/>
  <c r="Q39" i="1"/>
  <c r="S39" i="1" s="1"/>
  <c r="T39" i="1"/>
  <c r="F41" i="1"/>
  <c r="N40" i="1"/>
  <c r="H40" i="1"/>
  <c r="H41" i="1" s="1"/>
  <c r="P40" i="1"/>
  <c r="C41" i="1"/>
  <c r="B42" i="1"/>
  <c r="J22" i="1" l="1"/>
  <c r="K22" i="1" s="1"/>
  <c r="R22" i="1" s="1"/>
  <c r="L22" i="1"/>
  <c r="M22" i="1" s="1"/>
  <c r="Q40" i="1"/>
  <c r="S40" i="1" s="1"/>
  <c r="T40" i="1"/>
  <c r="F42" i="1"/>
  <c r="N41" i="1"/>
  <c r="P41" i="1"/>
  <c r="C42" i="1"/>
  <c r="B43" i="1"/>
  <c r="G23" i="1" l="1"/>
  <c r="O22" i="1"/>
  <c r="Q41" i="1"/>
  <c r="S41" i="1" s="1"/>
  <c r="T41" i="1"/>
  <c r="F43" i="1"/>
  <c r="N42" i="1"/>
  <c r="H42" i="1"/>
  <c r="P42" i="1"/>
  <c r="C43" i="1"/>
  <c r="B44" i="1"/>
  <c r="H43" i="1" l="1"/>
  <c r="J23" i="1"/>
  <c r="K23" i="1" s="1"/>
  <c r="R23" i="1" s="1"/>
  <c r="L23" i="1"/>
  <c r="M23" i="1" s="1"/>
  <c r="Q42" i="1"/>
  <c r="S42" i="1" s="1"/>
  <c r="T42" i="1"/>
  <c r="F44" i="1"/>
  <c r="N43" i="1"/>
  <c r="P43" i="1"/>
  <c r="C44" i="1"/>
  <c r="B45" i="1"/>
  <c r="G24" i="1" l="1"/>
  <c r="O23" i="1"/>
  <c r="Q43" i="1"/>
  <c r="S43" i="1" s="1"/>
  <c r="T43" i="1"/>
  <c r="F45" i="1"/>
  <c r="N44" i="1"/>
  <c r="H44" i="1"/>
  <c r="P44" i="1"/>
  <c r="C45" i="1"/>
  <c r="B46" i="1"/>
  <c r="J24" i="1" l="1"/>
  <c r="K24" i="1" s="1"/>
  <c r="R24" i="1" s="1"/>
  <c r="L24" i="1"/>
  <c r="M24" i="1" s="1"/>
  <c r="H45" i="1"/>
  <c r="Q44" i="1"/>
  <c r="S44" i="1" s="1"/>
  <c r="T44" i="1"/>
  <c r="F46" i="1"/>
  <c r="N45" i="1"/>
  <c r="P45" i="1"/>
  <c r="C46" i="1"/>
  <c r="B47" i="1"/>
  <c r="G25" i="1" l="1"/>
  <c r="O24" i="1"/>
  <c r="Q45" i="1"/>
  <c r="S45" i="1" s="1"/>
  <c r="T45" i="1"/>
  <c r="F47" i="1"/>
  <c r="N46" i="1"/>
  <c r="H46" i="1"/>
  <c r="P46" i="1"/>
  <c r="C47" i="1"/>
  <c r="B48" i="1"/>
  <c r="H47" i="1" l="1"/>
  <c r="J25" i="1"/>
  <c r="K25" i="1" s="1"/>
  <c r="R25" i="1" s="1"/>
  <c r="L25" i="1"/>
  <c r="M25" i="1" s="1"/>
  <c r="Q46" i="1"/>
  <c r="S46" i="1" s="1"/>
  <c r="T46" i="1"/>
  <c r="F48" i="1"/>
  <c r="N47" i="1"/>
  <c r="P47" i="1"/>
  <c r="C48" i="1"/>
  <c r="B49" i="1"/>
  <c r="G26" i="1" l="1"/>
  <c r="O25" i="1"/>
  <c r="Q47" i="1"/>
  <c r="S47" i="1" s="1"/>
  <c r="T47" i="1"/>
  <c r="F49" i="1"/>
  <c r="N48" i="1"/>
  <c r="H48" i="1"/>
  <c r="H49" i="1" s="1"/>
  <c r="P48" i="1"/>
  <c r="C49" i="1"/>
  <c r="B50" i="1"/>
  <c r="L26" i="1" l="1"/>
  <c r="M26" i="1" s="1"/>
  <c r="J26" i="1"/>
  <c r="K26" i="1" s="1"/>
  <c r="R26" i="1" s="1"/>
  <c r="Q48" i="1"/>
  <c r="S48" i="1" s="1"/>
  <c r="T48" i="1"/>
  <c r="F50" i="1"/>
  <c r="N49" i="1"/>
  <c r="P49" i="1"/>
  <c r="C50" i="1"/>
  <c r="B51" i="1"/>
  <c r="G27" i="1" l="1"/>
  <c r="O26" i="1"/>
  <c r="Q49" i="1"/>
  <c r="S49" i="1" s="1"/>
  <c r="T49" i="1"/>
  <c r="F51" i="1"/>
  <c r="N50" i="1"/>
  <c r="H50" i="1"/>
  <c r="H51" i="1" s="1"/>
  <c r="P50" i="1"/>
  <c r="C51" i="1"/>
  <c r="B52" i="1"/>
  <c r="J27" i="1" l="1"/>
  <c r="K27" i="1" s="1"/>
  <c r="R27" i="1" s="1"/>
  <c r="L27" i="1"/>
  <c r="M27" i="1" s="1"/>
  <c r="Q50" i="1"/>
  <c r="S50" i="1" s="1"/>
  <c r="T50" i="1"/>
  <c r="F52" i="1"/>
  <c r="N51" i="1"/>
  <c r="P51" i="1"/>
  <c r="C52" i="1"/>
  <c r="B53" i="1"/>
  <c r="G28" i="1" l="1"/>
  <c r="O27" i="1"/>
  <c r="Q51" i="1"/>
  <c r="S51" i="1" s="1"/>
  <c r="T51" i="1"/>
  <c r="F53" i="1"/>
  <c r="N52" i="1"/>
  <c r="H52" i="1"/>
  <c r="P52" i="1"/>
  <c r="T52" i="1" s="1"/>
  <c r="C53" i="1"/>
  <c r="B54" i="1"/>
  <c r="J28" i="1" l="1"/>
  <c r="K28" i="1" s="1"/>
  <c r="R28" i="1" s="1"/>
  <c r="L28" i="1"/>
  <c r="M28" i="1" s="1"/>
  <c r="H53" i="1"/>
  <c r="Q52" i="1"/>
  <c r="S52" i="1" s="1"/>
  <c r="F54" i="1"/>
  <c r="H54" i="1" s="1"/>
  <c r="N53" i="1"/>
  <c r="P53" i="1"/>
  <c r="C54" i="1"/>
  <c r="B55" i="1"/>
  <c r="G29" i="1" l="1"/>
  <c r="O28" i="1"/>
  <c r="Q53" i="1"/>
  <c r="S53" i="1" s="1"/>
  <c r="T53" i="1"/>
  <c r="F55" i="1"/>
  <c r="N54" i="1"/>
  <c r="P54" i="1"/>
  <c r="C55" i="1"/>
  <c r="B56" i="1"/>
  <c r="L29" i="1" l="1"/>
  <c r="M29" i="1" s="1"/>
  <c r="J29" i="1"/>
  <c r="K29" i="1" s="1"/>
  <c r="R29" i="1" s="1"/>
  <c r="Q54" i="1"/>
  <c r="S54" i="1" s="1"/>
  <c r="T54" i="1"/>
  <c r="F56" i="1"/>
  <c r="N55" i="1"/>
  <c r="H55" i="1"/>
  <c r="H56" i="1" s="1"/>
  <c r="P55" i="1"/>
  <c r="T55" i="1" s="1"/>
  <c r="C56" i="1"/>
  <c r="B57" i="1"/>
  <c r="G30" i="1" l="1"/>
  <c r="O29" i="1"/>
  <c r="Q55" i="1"/>
  <c r="S55" i="1" s="1"/>
  <c r="F57" i="1"/>
  <c r="N56" i="1"/>
  <c r="P56" i="1"/>
  <c r="C57" i="1"/>
  <c r="B58" i="1"/>
  <c r="L30" i="1" l="1"/>
  <c r="M30" i="1" s="1"/>
  <c r="J30" i="1"/>
  <c r="K30" i="1" s="1"/>
  <c r="R30" i="1" s="1"/>
  <c r="Q56" i="1"/>
  <c r="S56" i="1" s="1"/>
  <c r="T56" i="1"/>
  <c r="F58" i="1"/>
  <c r="N57" i="1"/>
  <c r="H57" i="1"/>
  <c r="H58" i="1" s="1"/>
  <c r="P57" i="1"/>
  <c r="C58" i="1"/>
  <c r="B59" i="1"/>
  <c r="G31" i="1" l="1"/>
  <c r="O30" i="1"/>
  <c r="Q57" i="1"/>
  <c r="S57" i="1" s="1"/>
  <c r="T57" i="1"/>
  <c r="F59" i="1"/>
  <c r="N58" i="1"/>
  <c r="P58" i="1"/>
  <c r="C59" i="1"/>
  <c r="B60" i="1"/>
  <c r="J31" i="1" l="1"/>
  <c r="K31" i="1" s="1"/>
  <c r="R31" i="1" s="1"/>
  <c r="L31" i="1"/>
  <c r="M31" i="1" s="1"/>
  <c r="Q58" i="1"/>
  <c r="S58" i="1" s="1"/>
  <c r="T58" i="1"/>
  <c r="F60" i="1"/>
  <c r="N59" i="1"/>
  <c r="H59" i="1"/>
  <c r="H60" i="1" s="1"/>
  <c r="P59" i="1"/>
  <c r="C60" i="1"/>
  <c r="B61" i="1"/>
  <c r="G32" i="1" l="1"/>
  <c r="O31" i="1"/>
  <c r="Q59" i="1"/>
  <c r="S59" i="1" s="1"/>
  <c r="T59" i="1"/>
  <c r="F61" i="1"/>
  <c r="N60" i="1"/>
  <c r="P60" i="1"/>
  <c r="C61" i="1"/>
  <c r="B62" i="1"/>
  <c r="L32" i="1" l="1"/>
  <c r="M32" i="1" s="1"/>
  <c r="J32" i="1"/>
  <c r="K32" i="1" s="1"/>
  <c r="R32" i="1" s="1"/>
  <c r="Q60" i="1"/>
  <c r="S60" i="1" s="1"/>
  <c r="T60" i="1"/>
  <c r="F62" i="1"/>
  <c r="N61" i="1"/>
  <c r="H61" i="1"/>
  <c r="P61" i="1"/>
  <c r="C62" i="1"/>
  <c r="B63" i="1"/>
  <c r="G33" i="1" l="1"/>
  <c r="O32" i="1"/>
  <c r="H62" i="1"/>
  <c r="Q61" i="1"/>
  <c r="S61" i="1" s="1"/>
  <c r="T61" i="1"/>
  <c r="F63" i="1"/>
  <c r="N62" i="1"/>
  <c r="P62" i="1"/>
  <c r="C63" i="1"/>
  <c r="B64" i="1"/>
  <c r="L33" i="1" l="1"/>
  <c r="M33" i="1" s="1"/>
  <c r="J33" i="1"/>
  <c r="K33" i="1" s="1"/>
  <c r="R33" i="1" s="1"/>
  <c r="Q62" i="1"/>
  <c r="S62" i="1" s="1"/>
  <c r="T62" i="1"/>
  <c r="F64" i="1"/>
  <c r="N63" i="1"/>
  <c r="H63" i="1"/>
  <c r="H64" i="1" s="1"/>
  <c r="P63" i="1"/>
  <c r="T63" i="1" s="1"/>
  <c r="C64" i="1"/>
  <c r="B65" i="1"/>
  <c r="G34" i="1" l="1"/>
  <c r="O33" i="1"/>
  <c r="Q63" i="1"/>
  <c r="S63" i="1" s="1"/>
  <c r="F65" i="1"/>
  <c r="N64" i="1"/>
  <c r="P64" i="1"/>
  <c r="C65" i="1"/>
  <c r="B66" i="1"/>
  <c r="L34" i="1" l="1"/>
  <c r="M34" i="1" s="1"/>
  <c r="J34" i="1"/>
  <c r="K34" i="1" s="1"/>
  <c r="R34" i="1" s="1"/>
  <c r="Q64" i="1"/>
  <c r="S64" i="1" s="1"/>
  <c r="T64" i="1"/>
  <c r="F66" i="1"/>
  <c r="N65" i="1"/>
  <c r="H65" i="1"/>
  <c r="H66" i="1" s="1"/>
  <c r="P65" i="1"/>
  <c r="C66" i="1"/>
  <c r="B67" i="1"/>
  <c r="G35" i="1" l="1"/>
  <c r="O34" i="1"/>
  <c r="Q65" i="1"/>
  <c r="S65" i="1" s="1"/>
  <c r="T65" i="1"/>
  <c r="F67" i="1"/>
  <c r="N66" i="1"/>
  <c r="P66" i="1"/>
  <c r="C67" i="1"/>
  <c r="B68" i="1"/>
  <c r="J35" i="1" l="1"/>
  <c r="K35" i="1" s="1"/>
  <c r="R35" i="1" s="1"/>
  <c r="L35" i="1"/>
  <c r="M35" i="1" s="1"/>
  <c r="Q66" i="1"/>
  <c r="S66" i="1" s="1"/>
  <c r="T66" i="1"/>
  <c r="F68" i="1"/>
  <c r="N67" i="1"/>
  <c r="H67" i="1"/>
  <c r="H68" i="1" s="1"/>
  <c r="P67" i="1"/>
  <c r="C68" i="1"/>
  <c r="B69" i="1"/>
  <c r="G36" i="1" l="1"/>
  <c r="O35" i="1"/>
  <c r="Q67" i="1"/>
  <c r="S67" i="1" s="1"/>
  <c r="T67" i="1"/>
  <c r="F69" i="1"/>
  <c r="N68" i="1"/>
  <c r="P68" i="1"/>
  <c r="C69" i="1"/>
  <c r="B70" i="1"/>
  <c r="J36" i="1" l="1"/>
  <c r="K36" i="1" s="1"/>
  <c r="R36" i="1" s="1"/>
  <c r="L36" i="1"/>
  <c r="M36" i="1" s="1"/>
  <c r="Q68" i="1"/>
  <c r="S68" i="1" s="1"/>
  <c r="T68" i="1"/>
  <c r="F70" i="1"/>
  <c r="N69" i="1"/>
  <c r="H69" i="1"/>
  <c r="H70" i="1" s="1"/>
  <c r="P69" i="1"/>
  <c r="C70" i="1"/>
  <c r="B71" i="1"/>
  <c r="G37" i="1" l="1"/>
  <c r="O36" i="1"/>
  <c r="Q69" i="1"/>
  <c r="S69" i="1" s="1"/>
  <c r="T69" i="1"/>
  <c r="F71" i="1"/>
  <c r="N70" i="1"/>
  <c r="P70" i="1"/>
  <c r="C71" i="1"/>
  <c r="B72" i="1"/>
  <c r="L37" i="1" l="1"/>
  <c r="M37" i="1" s="1"/>
  <c r="J37" i="1"/>
  <c r="K37" i="1" s="1"/>
  <c r="R37" i="1" s="1"/>
  <c r="Q70" i="1"/>
  <c r="S70" i="1" s="1"/>
  <c r="T70" i="1"/>
  <c r="F72" i="1"/>
  <c r="N71" i="1"/>
  <c r="H71" i="1"/>
  <c r="H72" i="1" s="1"/>
  <c r="P71" i="1"/>
  <c r="C72" i="1"/>
  <c r="B73" i="1"/>
  <c r="G38" i="1" l="1"/>
  <c r="O37" i="1"/>
  <c r="Q71" i="1"/>
  <c r="S71" i="1" s="1"/>
  <c r="T71" i="1"/>
  <c r="F73" i="1"/>
  <c r="N72" i="1"/>
  <c r="P72" i="1"/>
  <c r="C73" i="1"/>
  <c r="B74" i="1"/>
  <c r="J38" i="1" l="1"/>
  <c r="K38" i="1" s="1"/>
  <c r="R38" i="1" s="1"/>
  <c r="L38" i="1"/>
  <c r="M38" i="1" s="1"/>
  <c r="Q72" i="1"/>
  <c r="S72" i="1" s="1"/>
  <c r="T72" i="1"/>
  <c r="F74" i="1"/>
  <c r="N73" i="1"/>
  <c r="H73" i="1"/>
  <c r="H74" i="1" s="1"/>
  <c r="P73" i="1"/>
  <c r="C74" i="1"/>
  <c r="B75" i="1"/>
  <c r="G39" i="1" l="1"/>
  <c r="O38" i="1"/>
  <c r="Q73" i="1"/>
  <c r="S73" i="1" s="1"/>
  <c r="T73" i="1"/>
  <c r="F75" i="1"/>
  <c r="N74" i="1"/>
  <c r="P74" i="1"/>
  <c r="C75" i="1"/>
  <c r="B76" i="1"/>
  <c r="J39" i="1" l="1"/>
  <c r="K39" i="1" s="1"/>
  <c r="R39" i="1" s="1"/>
  <c r="L39" i="1"/>
  <c r="M39" i="1" s="1"/>
  <c r="Q74" i="1"/>
  <c r="S74" i="1" s="1"/>
  <c r="T74" i="1"/>
  <c r="F76" i="1"/>
  <c r="N75" i="1"/>
  <c r="H75" i="1"/>
  <c r="H76" i="1" s="1"/>
  <c r="P75" i="1"/>
  <c r="T75" i="1" s="1"/>
  <c r="C76" i="1"/>
  <c r="B77" i="1"/>
  <c r="G40" i="1" l="1"/>
  <c r="O39" i="1"/>
  <c r="Q75" i="1"/>
  <c r="S75" i="1" s="1"/>
  <c r="F77" i="1"/>
  <c r="N76" i="1"/>
  <c r="P76" i="1"/>
  <c r="C77" i="1"/>
  <c r="B78" i="1"/>
  <c r="L40" i="1" l="1"/>
  <c r="M40" i="1" s="1"/>
  <c r="J40" i="1"/>
  <c r="K40" i="1" s="1"/>
  <c r="R40" i="1" s="1"/>
  <c r="Q76" i="1"/>
  <c r="S76" i="1" s="1"/>
  <c r="T76" i="1"/>
  <c r="F78" i="1"/>
  <c r="N77" i="1"/>
  <c r="H77" i="1"/>
  <c r="H78" i="1" s="1"/>
  <c r="P77" i="1"/>
  <c r="T77" i="1" s="1"/>
  <c r="C78" i="1"/>
  <c r="B79" i="1"/>
  <c r="G41" i="1" l="1"/>
  <c r="O40" i="1"/>
  <c r="Q77" i="1"/>
  <c r="S77" i="1" s="1"/>
  <c r="F79" i="1"/>
  <c r="N78" i="1"/>
  <c r="P78" i="1"/>
  <c r="C79" i="1"/>
  <c r="B80" i="1"/>
  <c r="L41" i="1" l="1"/>
  <c r="M41" i="1" s="1"/>
  <c r="J41" i="1"/>
  <c r="K41" i="1" s="1"/>
  <c r="R41" i="1" s="1"/>
  <c r="Q78" i="1"/>
  <c r="S78" i="1" s="1"/>
  <c r="T78" i="1"/>
  <c r="F80" i="1"/>
  <c r="N79" i="1"/>
  <c r="H79" i="1"/>
  <c r="H80" i="1" s="1"/>
  <c r="P79" i="1"/>
  <c r="C80" i="1"/>
  <c r="B81" i="1"/>
  <c r="G42" i="1" l="1"/>
  <c r="O41" i="1"/>
  <c r="Q79" i="1"/>
  <c r="S79" i="1" s="1"/>
  <c r="T79" i="1"/>
  <c r="F81" i="1"/>
  <c r="N80" i="1"/>
  <c r="P80" i="1"/>
  <c r="C81" i="1"/>
  <c r="B82" i="1"/>
  <c r="J42" i="1" l="1"/>
  <c r="K42" i="1" s="1"/>
  <c r="R42" i="1" s="1"/>
  <c r="L42" i="1"/>
  <c r="M42" i="1" s="1"/>
  <c r="Q80" i="1"/>
  <c r="S80" i="1" s="1"/>
  <c r="T80" i="1"/>
  <c r="F82" i="1"/>
  <c r="N81" i="1"/>
  <c r="H81" i="1"/>
  <c r="P81" i="1"/>
  <c r="C82" i="1"/>
  <c r="B83" i="1"/>
  <c r="H82" i="1" l="1"/>
  <c r="G43" i="1"/>
  <c r="O42" i="1"/>
  <c r="Q81" i="1"/>
  <c r="S81" i="1" s="1"/>
  <c r="T81" i="1"/>
  <c r="F83" i="1"/>
  <c r="N82" i="1"/>
  <c r="P82" i="1"/>
  <c r="C83" i="1"/>
  <c r="B84" i="1"/>
  <c r="J43" i="1" l="1"/>
  <c r="K43" i="1" s="1"/>
  <c r="R43" i="1" s="1"/>
  <c r="L43" i="1"/>
  <c r="M43" i="1" s="1"/>
  <c r="Q82" i="1"/>
  <c r="S82" i="1" s="1"/>
  <c r="T82" i="1"/>
  <c r="F84" i="1"/>
  <c r="N83" i="1"/>
  <c r="H83" i="1"/>
  <c r="H84" i="1" s="1"/>
  <c r="P83" i="1"/>
  <c r="T83" i="1" s="1"/>
  <c r="C84" i="1"/>
  <c r="B85" i="1"/>
  <c r="G44" i="1" l="1"/>
  <c r="O43" i="1"/>
  <c r="Q83" i="1"/>
  <c r="S83" i="1" s="1"/>
  <c r="F85" i="1"/>
  <c r="N84" i="1"/>
  <c r="P84" i="1"/>
  <c r="C85" i="1"/>
  <c r="B86" i="1"/>
  <c r="L44" i="1" l="1"/>
  <c r="M44" i="1" s="1"/>
  <c r="J44" i="1"/>
  <c r="K44" i="1" s="1"/>
  <c r="R44" i="1" s="1"/>
  <c r="Q84" i="1"/>
  <c r="S84" i="1" s="1"/>
  <c r="T84" i="1"/>
  <c r="F86" i="1"/>
  <c r="N85" i="1"/>
  <c r="H85" i="1"/>
  <c r="H86" i="1" s="1"/>
  <c r="P85" i="1"/>
  <c r="T85" i="1" s="1"/>
  <c r="C86" i="1"/>
  <c r="B87" i="1"/>
  <c r="G45" i="1" l="1"/>
  <c r="O44" i="1"/>
  <c r="Q85" i="1"/>
  <c r="S85" i="1" s="1"/>
  <c r="F87" i="1"/>
  <c r="N86" i="1"/>
  <c r="P86" i="1"/>
  <c r="C87" i="1"/>
  <c r="B88" i="1"/>
  <c r="J45" i="1" l="1"/>
  <c r="K45" i="1" s="1"/>
  <c r="R45" i="1" s="1"/>
  <c r="L45" i="1"/>
  <c r="M45" i="1" s="1"/>
  <c r="Q86" i="1"/>
  <c r="S86" i="1" s="1"/>
  <c r="T86" i="1"/>
  <c r="F88" i="1"/>
  <c r="N87" i="1"/>
  <c r="H87" i="1"/>
  <c r="P87" i="1"/>
  <c r="C88" i="1"/>
  <c r="B89" i="1"/>
  <c r="G46" i="1" l="1"/>
  <c r="O45" i="1"/>
  <c r="Q87" i="1"/>
  <c r="S87" i="1" s="1"/>
  <c r="T87" i="1"/>
  <c r="H88" i="1"/>
  <c r="F89" i="1"/>
  <c r="N88" i="1"/>
  <c r="P88" i="1"/>
  <c r="C89" i="1"/>
  <c r="B90" i="1"/>
  <c r="J46" i="1" l="1"/>
  <c r="K46" i="1" s="1"/>
  <c r="R46" i="1" s="1"/>
  <c r="L46" i="1"/>
  <c r="M46" i="1" s="1"/>
  <c r="Q88" i="1"/>
  <c r="S88" i="1" s="1"/>
  <c r="T88" i="1"/>
  <c r="F90" i="1"/>
  <c r="N89" i="1"/>
  <c r="H89" i="1"/>
  <c r="H90" i="1" s="1"/>
  <c r="P89" i="1"/>
  <c r="C90" i="1"/>
  <c r="B91" i="1"/>
  <c r="G47" i="1" l="1"/>
  <c r="O46" i="1"/>
  <c r="Q89" i="1"/>
  <c r="S89" i="1" s="1"/>
  <c r="T89" i="1"/>
  <c r="F91" i="1"/>
  <c r="N90" i="1"/>
  <c r="P90" i="1"/>
  <c r="C91" i="1"/>
  <c r="B92" i="1"/>
  <c r="J47" i="1" l="1"/>
  <c r="K47" i="1" s="1"/>
  <c r="R47" i="1" s="1"/>
  <c r="L47" i="1"/>
  <c r="M47" i="1" s="1"/>
  <c r="Q90" i="1"/>
  <c r="S90" i="1" s="1"/>
  <c r="T90" i="1"/>
  <c r="F92" i="1"/>
  <c r="N91" i="1"/>
  <c r="H91" i="1"/>
  <c r="H92" i="1" s="1"/>
  <c r="P91" i="1"/>
  <c r="C92" i="1"/>
  <c r="B93" i="1"/>
  <c r="G48" i="1" l="1"/>
  <c r="O47" i="1"/>
  <c r="Q91" i="1"/>
  <c r="S91" i="1" s="1"/>
  <c r="T91" i="1"/>
  <c r="F93" i="1"/>
  <c r="N92" i="1"/>
  <c r="P92" i="1"/>
  <c r="C93" i="1"/>
  <c r="B94" i="1"/>
  <c r="L48" i="1" l="1"/>
  <c r="M48" i="1" s="1"/>
  <c r="J48" i="1"/>
  <c r="K48" i="1" s="1"/>
  <c r="R48" i="1" s="1"/>
  <c r="Q92" i="1"/>
  <c r="S92" i="1" s="1"/>
  <c r="T92" i="1"/>
  <c r="F94" i="1"/>
  <c r="N93" i="1"/>
  <c r="H93" i="1"/>
  <c r="H94" i="1" s="1"/>
  <c r="P93" i="1"/>
  <c r="T93" i="1" s="1"/>
  <c r="C94" i="1"/>
  <c r="B95" i="1"/>
  <c r="G49" i="1" l="1"/>
  <c r="O48" i="1"/>
  <c r="Q93" i="1"/>
  <c r="S93" i="1" s="1"/>
  <c r="F95" i="1"/>
  <c r="N94" i="1"/>
  <c r="P94" i="1"/>
  <c r="C95" i="1"/>
  <c r="B96" i="1"/>
  <c r="J49" i="1" l="1"/>
  <c r="K49" i="1" s="1"/>
  <c r="R49" i="1" s="1"/>
  <c r="L49" i="1"/>
  <c r="M49" i="1" s="1"/>
  <c r="Q94" i="1"/>
  <c r="S94" i="1" s="1"/>
  <c r="T94" i="1"/>
  <c r="F96" i="1"/>
  <c r="N95" i="1"/>
  <c r="H95" i="1"/>
  <c r="H96" i="1" s="1"/>
  <c r="P95" i="1"/>
  <c r="C96" i="1"/>
  <c r="B97" i="1"/>
  <c r="G50" i="1" l="1"/>
  <c r="O49" i="1"/>
  <c r="Q95" i="1"/>
  <c r="S95" i="1" s="1"/>
  <c r="T95" i="1"/>
  <c r="F97" i="1"/>
  <c r="N96" i="1"/>
  <c r="P96" i="1"/>
  <c r="C97" i="1"/>
  <c r="B98" i="1"/>
  <c r="J50" i="1" l="1"/>
  <c r="K50" i="1" s="1"/>
  <c r="R50" i="1" s="1"/>
  <c r="L50" i="1"/>
  <c r="M50" i="1" s="1"/>
  <c r="Q96" i="1"/>
  <c r="S96" i="1" s="1"/>
  <c r="T96" i="1"/>
  <c r="F98" i="1"/>
  <c r="N97" i="1"/>
  <c r="H97" i="1"/>
  <c r="H98" i="1" s="1"/>
  <c r="P97" i="1"/>
  <c r="C98" i="1"/>
  <c r="B99" i="1"/>
  <c r="G51" i="1" l="1"/>
  <c r="O50" i="1"/>
  <c r="Q97" i="1"/>
  <c r="S97" i="1" s="1"/>
  <c r="T97" i="1"/>
  <c r="F99" i="1"/>
  <c r="N98" i="1"/>
  <c r="P98" i="1"/>
  <c r="C99" i="1"/>
  <c r="B100" i="1"/>
  <c r="L51" i="1" l="1"/>
  <c r="M51" i="1" s="1"/>
  <c r="J51" i="1"/>
  <c r="K51" i="1" s="1"/>
  <c r="R51" i="1" s="1"/>
  <c r="Q98" i="1"/>
  <c r="S98" i="1" s="1"/>
  <c r="T98" i="1"/>
  <c r="F100" i="1"/>
  <c r="N99" i="1"/>
  <c r="H99" i="1"/>
  <c r="P99" i="1"/>
  <c r="C100" i="1"/>
  <c r="B101" i="1"/>
  <c r="H100" i="1" l="1"/>
  <c r="G52" i="1"/>
  <c r="O51" i="1"/>
  <c r="Q99" i="1"/>
  <c r="S99" i="1" s="1"/>
  <c r="T99" i="1"/>
  <c r="F101" i="1"/>
  <c r="N100" i="1"/>
  <c r="P100" i="1"/>
  <c r="C101" i="1"/>
  <c r="B102" i="1"/>
  <c r="L52" i="1" l="1"/>
  <c r="M52" i="1" s="1"/>
  <c r="J52" i="1"/>
  <c r="K52" i="1" s="1"/>
  <c r="R52" i="1" s="1"/>
  <c r="Q100" i="1"/>
  <c r="S100" i="1" s="1"/>
  <c r="T100" i="1"/>
  <c r="F102" i="1"/>
  <c r="N101" i="1"/>
  <c r="H101" i="1"/>
  <c r="H102" i="1" s="1"/>
  <c r="P101" i="1"/>
  <c r="C102" i="1"/>
  <c r="B103" i="1"/>
  <c r="G53" i="1" l="1"/>
  <c r="O52" i="1"/>
  <c r="Q101" i="1"/>
  <c r="S101" i="1" s="1"/>
  <c r="T101" i="1"/>
  <c r="F103" i="1"/>
  <c r="N102" i="1"/>
  <c r="P102" i="1"/>
  <c r="C103" i="1"/>
  <c r="B104" i="1"/>
  <c r="J53" i="1" l="1"/>
  <c r="K53" i="1" s="1"/>
  <c r="R53" i="1" s="1"/>
  <c r="L53" i="1"/>
  <c r="M53" i="1" s="1"/>
  <c r="Q102" i="1"/>
  <c r="S102" i="1" s="1"/>
  <c r="T102" i="1"/>
  <c r="F104" i="1"/>
  <c r="N104" i="1" s="1"/>
  <c r="N103" i="1"/>
  <c r="H103" i="1"/>
  <c r="P103" i="1"/>
  <c r="C104" i="1"/>
  <c r="H104" i="1" l="1"/>
  <c r="P104" i="1"/>
  <c r="Q104" i="1" s="1"/>
  <c r="S104" i="1" s="1"/>
  <c r="G54" i="1"/>
  <c r="O53" i="1"/>
  <c r="T104" i="1"/>
  <c r="Q103" i="1"/>
  <c r="S103" i="1" s="1"/>
  <c r="T103" i="1"/>
  <c r="J54" i="1" l="1"/>
  <c r="K54" i="1" s="1"/>
  <c r="R54" i="1" s="1"/>
  <c r="L54" i="1"/>
  <c r="M54" i="1" s="1"/>
  <c r="G55" i="1" l="1"/>
  <c r="O54" i="1"/>
  <c r="J55" i="1" l="1"/>
  <c r="K55" i="1" s="1"/>
  <c r="R55" i="1" s="1"/>
  <c r="L55" i="1"/>
  <c r="M55" i="1" s="1"/>
  <c r="G56" i="1" l="1"/>
  <c r="O55" i="1"/>
  <c r="L56" i="1" l="1"/>
  <c r="M56" i="1" s="1"/>
  <c r="J56" i="1"/>
  <c r="K56" i="1" s="1"/>
  <c r="R56" i="1" s="1"/>
  <c r="G57" i="1" l="1"/>
  <c r="O56" i="1"/>
  <c r="J57" i="1" l="1"/>
  <c r="K57" i="1" s="1"/>
  <c r="R57" i="1" s="1"/>
  <c r="L57" i="1"/>
  <c r="M57" i="1" s="1"/>
  <c r="G58" i="1" l="1"/>
  <c r="O57" i="1"/>
  <c r="J58" i="1" l="1"/>
  <c r="K58" i="1" s="1"/>
  <c r="R58" i="1" s="1"/>
  <c r="L58" i="1"/>
  <c r="M58" i="1" s="1"/>
  <c r="G59" i="1" l="1"/>
  <c r="O58" i="1"/>
  <c r="J59" i="1" l="1"/>
  <c r="K59" i="1" s="1"/>
  <c r="R59" i="1" s="1"/>
  <c r="L59" i="1"/>
  <c r="M59" i="1" s="1"/>
  <c r="G60" i="1" l="1"/>
  <c r="O59" i="1"/>
  <c r="L60" i="1" l="1"/>
  <c r="M60" i="1" s="1"/>
  <c r="J60" i="1"/>
  <c r="K60" i="1" s="1"/>
  <c r="R60" i="1" s="1"/>
  <c r="G61" i="1" l="1"/>
  <c r="O60" i="1"/>
  <c r="L61" i="1" l="1"/>
  <c r="M61" i="1" s="1"/>
  <c r="J61" i="1"/>
  <c r="K61" i="1" s="1"/>
  <c r="R61" i="1" s="1"/>
  <c r="G62" i="1" l="1"/>
  <c r="O61" i="1"/>
  <c r="L62" i="1" l="1"/>
  <c r="M62" i="1" s="1"/>
  <c r="J62" i="1"/>
  <c r="K62" i="1" s="1"/>
  <c r="R62" i="1" s="1"/>
  <c r="G63" i="1" l="1"/>
  <c r="O62" i="1"/>
  <c r="L63" i="1" l="1"/>
  <c r="M63" i="1" s="1"/>
  <c r="J63" i="1"/>
  <c r="K63" i="1" s="1"/>
  <c r="R63" i="1" s="1"/>
  <c r="G64" i="1" l="1"/>
  <c r="O63" i="1"/>
  <c r="L64" i="1" l="1"/>
  <c r="M64" i="1" s="1"/>
  <c r="J64" i="1"/>
  <c r="K64" i="1" s="1"/>
  <c r="R64" i="1" s="1"/>
  <c r="G65" i="1" l="1"/>
  <c r="O64" i="1"/>
  <c r="J65" i="1" l="1"/>
  <c r="K65" i="1" s="1"/>
  <c r="R65" i="1" s="1"/>
  <c r="L65" i="1"/>
  <c r="M65" i="1" s="1"/>
  <c r="G66" i="1" l="1"/>
  <c r="O65" i="1"/>
  <c r="L66" i="1" l="1"/>
  <c r="M66" i="1" s="1"/>
  <c r="J66" i="1"/>
  <c r="K66" i="1" s="1"/>
  <c r="R66" i="1" s="1"/>
  <c r="G67" i="1" l="1"/>
  <c r="O66" i="1"/>
  <c r="J67" i="1" l="1"/>
  <c r="K67" i="1" s="1"/>
  <c r="R67" i="1" s="1"/>
  <c r="L67" i="1"/>
  <c r="M67" i="1" s="1"/>
  <c r="G68" i="1" l="1"/>
  <c r="O67" i="1"/>
  <c r="J68" i="1" l="1"/>
  <c r="K68" i="1" s="1"/>
  <c r="R68" i="1" s="1"/>
  <c r="L68" i="1"/>
  <c r="M68" i="1" s="1"/>
  <c r="G69" i="1" l="1"/>
  <c r="O68" i="1"/>
  <c r="L69" i="1" l="1"/>
  <c r="M69" i="1" s="1"/>
  <c r="J69" i="1"/>
  <c r="K69" i="1" s="1"/>
  <c r="R69" i="1" s="1"/>
  <c r="G70" i="1" l="1"/>
  <c r="O69" i="1"/>
  <c r="L70" i="1" l="1"/>
  <c r="M70" i="1" s="1"/>
  <c r="J70" i="1"/>
  <c r="K70" i="1" s="1"/>
  <c r="R70" i="1" s="1"/>
  <c r="G71" i="1" l="1"/>
  <c r="O70" i="1"/>
  <c r="L71" i="1" l="1"/>
  <c r="M71" i="1" s="1"/>
  <c r="J71" i="1"/>
  <c r="K71" i="1" s="1"/>
  <c r="R71" i="1" s="1"/>
  <c r="G72" i="1" l="1"/>
  <c r="O71" i="1"/>
  <c r="L72" i="1" l="1"/>
  <c r="M72" i="1" s="1"/>
  <c r="J72" i="1"/>
  <c r="K72" i="1" s="1"/>
  <c r="R72" i="1" s="1"/>
  <c r="G73" i="1" l="1"/>
  <c r="O72" i="1"/>
  <c r="L73" i="1" l="1"/>
  <c r="M73" i="1" s="1"/>
  <c r="J73" i="1"/>
  <c r="K73" i="1" s="1"/>
  <c r="R73" i="1" s="1"/>
  <c r="G74" i="1" l="1"/>
  <c r="O73" i="1"/>
  <c r="L74" i="1" l="1"/>
  <c r="M74" i="1" s="1"/>
  <c r="J74" i="1"/>
  <c r="K74" i="1" s="1"/>
  <c r="R74" i="1" s="1"/>
  <c r="G75" i="1" l="1"/>
  <c r="O74" i="1"/>
  <c r="L75" i="1" l="1"/>
  <c r="M75" i="1" s="1"/>
  <c r="J75" i="1"/>
  <c r="K75" i="1" s="1"/>
  <c r="R75" i="1" s="1"/>
  <c r="G76" i="1" l="1"/>
  <c r="O75" i="1"/>
  <c r="L76" i="1" l="1"/>
  <c r="M76" i="1" s="1"/>
  <c r="J76" i="1"/>
  <c r="K76" i="1" s="1"/>
  <c r="R76" i="1" s="1"/>
  <c r="G77" i="1" l="1"/>
  <c r="O76" i="1"/>
  <c r="J77" i="1" l="1"/>
  <c r="K77" i="1" s="1"/>
  <c r="R77" i="1" s="1"/>
  <c r="L77" i="1"/>
  <c r="M77" i="1" s="1"/>
  <c r="G78" i="1" l="1"/>
  <c r="O77" i="1"/>
  <c r="L78" i="1" l="1"/>
  <c r="M78" i="1" s="1"/>
  <c r="J78" i="1"/>
  <c r="K78" i="1" s="1"/>
  <c r="R78" i="1" s="1"/>
  <c r="G79" i="1" l="1"/>
  <c r="O78" i="1"/>
  <c r="L79" i="1" l="1"/>
  <c r="M79" i="1" s="1"/>
  <c r="J79" i="1"/>
  <c r="K79" i="1" s="1"/>
  <c r="R79" i="1" s="1"/>
  <c r="G80" i="1" l="1"/>
  <c r="O79" i="1"/>
  <c r="L80" i="1" l="1"/>
  <c r="M80" i="1" s="1"/>
  <c r="J80" i="1"/>
  <c r="K80" i="1" s="1"/>
  <c r="R80" i="1" s="1"/>
  <c r="G81" i="1" l="1"/>
  <c r="O80" i="1"/>
  <c r="L81" i="1" l="1"/>
  <c r="M81" i="1" s="1"/>
  <c r="J81" i="1"/>
  <c r="K81" i="1" s="1"/>
  <c r="R81" i="1" s="1"/>
  <c r="G82" i="1" l="1"/>
  <c r="O81" i="1"/>
  <c r="L82" i="1" l="1"/>
  <c r="M82" i="1" s="1"/>
  <c r="J82" i="1"/>
  <c r="K82" i="1" s="1"/>
  <c r="R82" i="1" s="1"/>
  <c r="G83" i="1" l="1"/>
  <c r="O82" i="1"/>
  <c r="L83" i="1" l="1"/>
  <c r="M83" i="1" s="1"/>
  <c r="J83" i="1"/>
  <c r="K83" i="1" s="1"/>
  <c r="R83" i="1" s="1"/>
  <c r="G84" i="1" l="1"/>
  <c r="O83" i="1"/>
  <c r="L84" i="1" l="1"/>
  <c r="M84" i="1" s="1"/>
  <c r="J84" i="1"/>
  <c r="K84" i="1" s="1"/>
  <c r="R84" i="1" s="1"/>
  <c r="G85" i="1" l="1"/>
  <c r="O84" i="1"/>
  <c r="L85" i="1" l="1"/>
  <c r="M85" i="1" s="1"/>
  <c r="J85" i="1"/>
  <c r="K85" i="1" s="1"/>
  <c r="R85" i="1" s="1"/>
  <c r="G86" i="1" l="1"/>
  <c r="O85" i="1"/>
  <c r="J86" i="1" l="1"/>
  <c r="K86" i="1" s="1"/>
  <c r="R86" i="1" s="1"/>
  <c r="L86" i="1"/>
  <c r="M86" i="1" s="1"/>
  <c r="G87" i="1" l="1"/>
  <c r="O86" i="1"/>
  <c r="L87" i="1" l="1"/>
  <c r="M87" i="1" s="1"/>
  <c r="J87" i="1"/>
  <c r="K87" i="1" s="1"/>
  <c r="R87" i="1" s="1"/>
  <c r="G88" i="1" l="1"/>
  <c r="O87" i="1"/>
  <c r="J88" i="1" l="1"/>
  <c r="K88" i="1" s="1"/>
  <c r="R88" i="1" s="1"/>
  <c r="L88" i="1"/>
  <c r="M88" i="1" s="1"/>
  <c r="G89" i="1" l="1"/>
  <c r="O88" i="1"/>
  <c r="J89" i="1" l="1"/>
  <c r="K89" i="1" s="1"/>
  <c r="R89" i="1" s="1"/>
  <c r="L89" i="1"/>
  <c r="M89" i="1" s="1"/>
  <c r="G90" i="1" l="1"/>
  <c r="O89" i="1"/>
  <c r="J90" i="1" l="1"/>
  <c r="K90" i="1" s="1"/>
  <c r="R90" i="1" s="1"/>
  <c r="L90" i="1"/>
  <c r="M90" i="1" s="1"/>
  <c r="G91" i="1" l="1"/>
  <c r="O90" i="1"/>
  <c r="L91" i="1" l="1"/>
  <c r="M91" i="1" s="1"/>
  <c r="J91" i="1"/>
  <c r="K91" i="1" s="1"/>
  <c r="R91" i="1" s="1"/>
  <c r="G92" i="1" l="1"/>
  <c r="O91" i="1"/>
  <c r="L92" i="1" l="1"/>
  <c r="M92" i="1" s="1"/>
  <c r="J92" i="1"/>
  <c r="K92" i="1" s="1"/>
  <c r="R92" i="1" s="1"/>
  <c r="G93" i="1" l="1"/>
  <c r="O92" i="1"/>
  <c r="L93" i="1" l="1"/>
  <c r="M93" i="1" s="1"/>
  <c r="J93" i="1"/>
  <c r="K93" i="1" s="1"/>
  <c r="R93" i="1" s="1"/>
  <c r="G94" i="1" l="1"/>
  <c r="O93" i="1"/>
  <c r="J94" i="1" l="1"/>
  <c r="K94" i="1" s="1"/>
  <c r="R94" i="1" s="1"/>
  <c r="L94" i="1"/>
  <c r="M94" i="1" s="1"/>
  <c r="G95" i="1" l="1"/>
  <c r="O94" i="1"/>
  <c r="J95" i="1" l="1"/>
  <c r="K95" i="1" s="1"/>
  <c r="R95" i="1" s="1"/>
  <c r="L95" i="1"/>
  <c r="M95" i="1" s="1"/>
  <c r="G96" i="1" l="1"/>
  <c r="O95" i="1"/>
  <c r="J96" i="1" l="1"/>
  <c r="K96" i="1" s="1"/>
  <c r="R96" i="1" s="1"/>
  <c r="L96" i="1"/>
  <c r="M96" i="1" s="1"/>
  <c r="G97" i="1" l="1"/>
  <c r="O96" i="1"/>
  <c r="J97" i="1" l="1"/>
  <c r="K97" i="1" s="1"/>
  <c r="R97" i="1" s="1"/>
  <c r="L97" i="1"/>
  <c r="M97" i="1" s="1"/>
  <c r="G98" i="1" l="1"/>
  <c r="O97" i="1"/>
  <c r="L98" i="1" l="1"/>
  <c r="M98" i="1" s="1"/>
  <c r="J98" i="1"/>
  <c r="K98" i="1" s="1"/>
  <c r="R98" i="1" s="1"/>
  <c r="G99" i="1" l="1"/>
  <c r="O98" i="1"/>
  <c r="L99" i="1" l="1"/>
  <c r="M99" i="1" s="1"/>
  <c r="J99" i="1"/>
  <c r="K99" i="1" s="1"/>
  <c r="R99" i="1" s="1"/>
  <c r="G100" i="1" l="1"/>
  <c r="O99" i="1"/>
  <c r="J100" i="1" l="1"/>
  <c r="K100" i="1" s="1"/>
  <c r="R100" i="1" s="1"/>
  <c r="L100" i="1"/>
  <c r="M100" i="1" s="1"/>
  <c r="G101" i="1" l="1"/>
  <c r="O100" i="1"/>
  <c r="J101" i="1" l="1"/>
  <c r="K101" i="1" s="1"/>
  <c r="R101" i="1" s="1"/>
  <c r="L101" i="1"/>
  <c r="M101" i="1" s="1"/>
  <c r="G102" i="1" l="1"/>
  <c r="O101" i="1"/>
  <c r="J102" i="1" l="1"/>
  <c r="K102" i="1" s="1"/>
  <c r="R102" i="1" s="1"/>
  <c r="L102" i="1"/>
  <c r="M102" i="1" s="1"/>
  <c r="G103" i="1" l="1"/>
  <c r="O102" i="1"/>
  <c r="L103" i="1" l="1"/>
  <c r="M103" i="1" s="1"/>
  <c r="J103" i="1"/>
  <c r="K103" i="1" s="1"/>
  <c r="R103" i="1" s="1"/>
  <c r="G104" i="1" l="1"/>
  <c r="O103" i="1"/>
  <c r="J104" i="1" l="1"/>
  <c r="K104" i="1" s="1"/>
  <c r="R104" i="1" s="1"/>
  <c r="L104" i="1"/>
  <c r="M104" i="1" s="1"/>
  <c r="O104" i="1" s="1"/>
</calcChain>
</file>

<file path=xl/sharedStrings.xml><?xml version="1.0" encoding="utf-8"?>
<sst xmlns="http://schemas.openxmlformats.org/spreadsheetml/2006/main" count="22" uniqueCount="22">
  <si>
    <t>Period</t>
  </si>
  <si>
    <t>sI</t>
  </si>
  <si>
    <t>gL</t>
  </si>
  <si>
    <t>delta</t>
  </si>
  <si>
    <t>alpha</t>
  </si>
  <si>
    <t>GDP (Y)</t>
  </si>
  <si>
    <t>K</t>
  </si>
  <si>
    <t>L</t>
  </si>
  <si>
    <t>GDP pc (y)</t>
  </si>
  <si>
    <t>gK</t>
  </si>
  <si>
    <t>gy</t>
  </si>
  <si>
    <t>lny_BGP</t>
  </si>
  <si>
    <t>y_BGP</t>
  </si>
  <si>
    <t>lny</t>
  </si>
  <si>
    <t xml:space="preserve">Create a "shock" in period 11 by changing any of the terms in orange. </t>
  </si>
  <si>
    <t>Fill in initial paramters and state variables (K, A, L) in the green cells.</t>
  </si>
  <si>
    <t>gA+gh</t>
  </si>
  <si>
    <t>Ah</t>
  </si>
  <si>
    <t>K/AhL</t>
  </si>
  <si>
    <t>gAh+gL</t>
  </si>
  <si>
    <t>K/AhL*</t>
  </si>
  <si>
    <t>alnK/AhL*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</si>
</sst>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1" fillId="2" borderId="0" xfId="0" applyFont="1" applyFill="1"/>
    <xf numFmtId="164" fontId="1" fillId="2" borderId="0" xfId="0" applyNumberFormat="1" applyFont="1" applyFill="1"/>
    <xf numFmtId="0" fontId="1" fillId="3" borderId="0" xfId="0" applyFont="1" applyFill="1"/>
    <xf numFmtId="164" fontId="1" fillId="3" borderId="0" xfId="0" applyNumberFormat="1" applyFont="1" applyFill="1"/>
    <xf numFmtId="164" fontId="1" fillId="4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Log GDP per capita over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'Solow Model'!$R$4</c:f>
              <c:strCache>
                <c:ptCount val="1"/>
                <c:pt idx="0">
                  <c:v>lny</c:v>
                </c:pt>
              </c:strCache>
            </c:strRef>
          </c:tx>
          <c:spPr>
            <a:ln w="317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'Solow Model'!$R$5:$R$104</c:f>
              <c:numCache>
                <c:formatCode>0.000</c:formatCode>
                <c:ptCount val="100"/>
                <c:pt idx="0">
                  <c:v>0.45130737540070331</c:v>
                </c:pt>
                <c:pt idx="1">
                  <c:v>0.47130737540070344</c:v>
                </c:pt>
                <c:pt idx="2">
                  <c:v>0.49130737540070346</c:v>
                </c:pt>
                <c:pt idx="3">
                  <c:v>0.51130737540070337</c:v>
                </c:pt>
                <c:pt idx="4">
                  <c:v>0.5313073754007035</c:v>
                </c:pt>
                <c:pt idx="5">
                  <c:v>0.55130737540070374</c:v>
                </c:pt>
                <c:pt idx="6">
                  <c:v>0.57130737540070353</c:v>
                </c:pt>
                <c:pt idx="7">
                  <c:v>0.59130737540070366</c:v>
                </c:pt>
                <c:pt idx="8">
                  <c:v>0.61130737540070368</c:v>
                </c:pt>
                <c:pt idx="9">
                  <c:v>0.63130737540070359</c:v>
                </c:pt>
                <c:pt idx="10">
                  <c:v>0.65130737540070349</c:v>
                </c:pt>
                <c:pt idx="11">
                  <c:v>0.66866737540070342</c:v>
                </c:pt>
                <c:pt idx="12">
                  <c:v>0.68615507091897243</c:v>
                </c:pt>
                <c:pt idx="13">
                  <c:v>0.70376492262559309</c:v>
                </c:pt>
                <c:pt idx="14">
                  <c:v>0.72149157070875458</c:v>
                </c:pt>
                <c:pt idx="15">
                  <c:v>0.73932983497611715</c:v>
                </c:pt>
                <c:pt idx="16">
                  <c:v>0.7572747142612325</c:v>
                </c:pt>
                <c:pt idx="17">
                  <c:v>0.77532138520494287</c:v>
                </c:pt>
                <c:pt idx="18">
                  <c:v>0.79346520047881619</c:v>
                </c:pt>
                <c:pt idx="19">
                  <c:v>0.81170168651446251</c:v>
                </c:pt>
                <c:pt idx="20">
                  <c:v>0.83002654079915728</c:v>
                </c:pt>
                <c:pt idx="21">
                  <c:v>0.84843562879460444</c:v>
                </c:pt>
                <c:pt idx="22">
                  <c:v>0.86692498053198597</c:v>
                </c:pt>
                <c:pt idx="23">
                  <c:v>0.88549078693273098</c:v>
                </c:pt>
                <c:pt idx="24">
                  <c:v>0.90412939590074126</c:v>
                </c:pt>
                <c:pt idx="25">
                  <c:v>0.92283730822816357</c:v>
                </c:pt>
                <c:pt idx="26">
                  <c:v>0.94161117335324285</c:v>
                </c:pt>
                <c:pt idx="27">
                  <c:v>0.96044778500536843</c:v>
                </c:pt>
                <c:pt idx="28">
                  <c:v>0.9793440767691135</c:v>
                </c:pt>
                <c:pt idx="29">
                  <c:v>0.99829711759594919</c:v>
                </c:pt>
                <c:pt idx="30">
                  <c:v>1.017304107289321</c:v>
                </c:pt>
                <c:pt idx="31">
                  <c:v>1.0363623719859989</c:v>
                </c:pt>
                <c:pt idx="32">
                  <c:v>1.0554693596539766</c:v>
                </c:pt>
                <c:pt idx="33">
                  <c:v>1.0746226356247603</c:v>
                </c:pt>
                <c:pt idx="34">
                  <c:v>1.0938198781756301</c:v>
                </c:pt>
                <c:pt idx="35">
                  <c:v>1.1130588741753606</c:v>
                </c:pt>
                <c:pt idx="36">
                  <c:v>1.1323375148049755</c:v>
                </c:pt>
                <c:pt idx="37">
                  <c:v>1.1516537913633473</c:v>
                </c:pt>
                <c:pt idx="38">
                  <c:v>1.171005791165864</c:v>
                </c:pt>
                <c:pt idx="39">
                  <c:v>1.1903916935429293</c:v>
                </c:pt>
                <c:pt idx="40">
                  <c:v>1.209809765943743</c:v>
                </c:pt>
                <c:pt idx="41">
                  <c:v>1.229258360149645</c:v>
                </c:pt>
                <c:pt idx="42">
                  <c:v>1.2487359086002414</c:v>
                </c:pt>
                <c:pt idx="43">
                  <c:v>1.2682409208345828</c:v>
                </c:pt>
                <c:pt idx="44">
                  <c:v>1.2877719800488459</c:v>
                </c:pt>
                <c:pt idx="45">
                  <c:v>1.3073277397712124</c:v>
                </c:pt>
                <c:pt idx="46">
                  <c:v>1.3269069206540074</c:v>
                </c:pt>
                <c:pt idx="47">
                  <c:v>1.3465083073825792</c:v>
                </c:pt>
                <c:pt idx="48">
                  <c:v>1.366130745699931</c:v>
                </c:pt>
                <c:pt idx="49">
                  <c:v>1.3857731395456649</c:v>
                </c:pt>
                <c:pt idx="50">
                  <c:v>1.4054344483074737</c:v>
                </c:pt>
                <c:pt idx="51">
                  <c:v>1.425113684183072</c:v>
                </c:pt>
                <c:pt idx="52">
                  <c:v>1.4448099096502456</c:v>
                </c:pt>
                <c:pt idx="53">
                  <c:v>1.4645222350424516</c:v>
                </c:pt>
                <c:pt idx="54">
                  <c:v>1.4842498162272637</c:v>
                </c:pt>
                <c:pt idx="55">
                  <c:v>1.5039918523848008</c:v>
                </c:pt>
                <c:pt idx="56">
                  <c:v>1.5237475838831984</c:v>
                </c:pt>
                <c:pt idx="57">
                  <c:v>1.5435162902480923</c:v>
                </c:pt>
                <c:pt idx="58">
                  <c:v>1.5632972882230436</c:v>
                </c:pt>
                <c:pt idx="59">
                  <c:v>1.5830899299178158</c:v>
                </c:pt>
                <c:pt idx="60">
                  <c:v>1.6028936010413943</c:v>
                </c:pt>
                <c:pt idx="61">
                  <c:v>1.6227077192166584</c:v>
                </c:pt>
                <c:pt idx="62">
                  <c:v>1.6425317323736388</c:v>
                </c:pt>
                <c:pt idx="63">
                  <c:v>1.6623651172183249</c:v>
                </c:pt>
                <c:pt idx="64">
                  <c:v>1.6822073777740341</c:v>
                </c:pt>
                <c:pt idx="65">
                  <c:v>1.7020580439924238</c:v>
                </c:pt>
                <c:pt idx="66">
                  <c:v>1.7219166704312554</c:v>
                </c:pt>
                <c:pt idx="67">
                  <c:v>1.741782834996134</c:v>
                </c:pt>
                <c:pt idx="68">
                  <c:v>1.7616561377434747</c:v>
                </c:pt>
                <c:pt idx="69">
                  <c:v>1.7815361997420573</c:v>
                </c:pt>
                <c:pt idx="70">
                  <c:v>1.8014226619905871</c:v>
                </c:pt>
                <c:pt idx="71">
                  <c:v>1.8213151843887758</c:v>
                </c:pt>
                <c:pt idx="72">
                  <c:v>1.8412134447595339</c:v>
                </c:pt>
                <c:pt idx="73">
                  <c:v>1.8611171379199352</c:v>
                </c:pt>
                <c:pt idx="74">
                  <c:v>1.8810259747987277</c:v>
                </c:pt>
                <c:pt idx="75">
                  <c:v>1.9009396815982178</c:v>
                </c:pt>
                <c:pt idx="76">
                  <c:v>1.9208579989984502</c:v>
                </c:pt>
                <c:pt idx="77">
                  <c:v>1.9407806814016899</c:v>
                </c:pt>
                <c:pt idx="78">
                  <c:v>1.9607074962152828</c:v>
                </c:pt>
                <c:pt idx="79">
                  <c:v>1.9806382231710606</c:v>
                </c:pt>
                <c:pt idx="80">
                  <c:v>2.0005726536795203</c:v>
                </c:pt>
                <c:pt idx="81">
                  <c:v>2.0205105902170928</c:v>
                </c:pt>
                <c:pt idx="82">
                  <c:v>2.0404518457448861</c:v>
                </c:pt>
                <c:pt idx="83">
                  <c:v>2.0603962431573519</c:v>
                </c:pt>
                <c:pt idx="84">
                  <c:v>2.0803436147594025</c:v>
                </c:pt>
                <c:pt idx="85">
                  <c:v>2.1002938017705675</c:v>
                </c:pt>
                <c:pt idx="86">
                  <c:v>2.120246653854839</c:v>
                </c:pt>
                <c:pt idx="87">
                  <c:v>2.1402020286749224</c:v>
                </c:pt>
                <c:pt idx="88">
                  <c:v>2.1601597914696673</c:v>
                </c:pt>
                <c:pt idx="89">
                  <c:v>2.1801198146535081</c:v>
                </c:pt>
                <c:pt idx="90">
                  <c:v>2.2000819774368039</c:v>
                </c:pt>
                <c:pt idx="91">
                  <c:v>2.2200461654660115</c:v>
                </c:pt>
                <c:pt idx="92">
                  <c:v>2.2400122704826861</c:v>
                </c:pt>
                <c:pt idx="93">
                  <c:v>2.2599801900003458</c:v>
                </c:pt>
                <c:pt idx="94">
                  <c:v>2.2799498269982901</c:v>
                </c:pt>
                <c:pt idx="95">
                  <c:v>2.2999210896314906</c:v>
                </c:pt>
                <c:pt idx="96">
                  <c:v>2.3198938909557412</c:v>
                </c:pt>
                <c:pt idx="97">
                  <c:v>2.3398681486672701</c:v>
                </c:pt>
                <c:pt idx="98">
                  <c:v>2.3598437848560718</c:v>
                </c:pt>
                <c:pt idx="99">
                  <c:v>2.3798207257722455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AC-584B-B7FB-884BDEC919D7}"/>
            </c:ext>
          </c:extLst>
        </c:ser>
        <c:ser>
          <c:idx val="1"/>
          <c:order val="1"/>
          <c:tx>
            <c:strRef>
              <c:f>'Solow Model'!$S$4</c:f>
              <c:strCache>
                <c:ptCount val="1"/>
                <c:pt idx="0">
                  <c:v>lny_BGP</c:v>
                </c:pt>
              </c:strCache>
            </c:strRef>
          </c:tx>
          <c:spPr>
            <a:ln w="31750" cap="rnd">
              <a:solidFill>
                <a:schemeClr val="accent5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'Solow Model'!$S$5:$S$104</c:f>
              <c:numCache>
                <c:formatCode>0.000</c:formatCode>
                <c:ptCount val="100"/>
                <c:pt idx="0">
                  <c:v>0.45130737540070331</c:v>
                </c:pt>
                <c:pt idx="1">
                  <c:v>0.47130737540070328</c:v>
                </c:pt>
                <c:pt idx="2">
                  <c:v>0.49130737540070335</c:v>
                </c:pt>
                <c:pt idx="3">
                  <c:v>0.51130737540070337</c:v>
                </c:pt>
                <c:pt idx="4">
                  <c:v>0.53130737540070339</c:v>
                </c:pt>
                <c:pt idx="5">
                  <c:v>0.5513073754007034</c:v>
                </c:pt>
                <c:pt idx="6">
                  <c:v>0.57130737540070342</c:v>
                </c:pt>
                <c:pt idx="7">
                  <c:v>0.59130737540070333</c:v>
                </c:pt>
                <c:pt idx="8">
                  <c:v>0.61130737540070335</c:v>
                </c:pt>
                <c:pt idx="9">
                  <c:v>0.63130737540070336</c:v>
                </c:pt>
                <c:pt idx="10">
                  <c:v>0.59941339007669925</c:v>
                </c:pt>
                <c:pt idx="11">
                  <c:v>0.61941339007669927</c:v>
                </c:pt>
                <c:pt idx="12">
                  <c:v>0.63941339007669906</c:v>
                </c:pt>
                <c:pt idx="13">
                  <c:v>0.65941339007669908</c:v>
                </c:pt>
                <c:pt idx="14">
                  <c:v>0.67941339007669899</c:v>
                </c:pt>
                <c:pt idx="15">
                  <c:v>0.69941339007669889</c:v>
                </c:pt>
                <c:pt idx="16">
                  <c:v>0.71941339007669891</c:v>
                </c:pt>
                <c:pt idx="17">
                  <c:v>0.73941339007669893</c:v>
                </c:pt>
                <c:pt idx="18">
                  <c:v>0.75941339007669884</c:v>
                </c:pt>
                <c:pt idx="19">
                  <c:v>0.77941339007669874</c:v>
                </c:pt>
                <c:pt idx="20">
                  <c:v>0.79941339007669876</c:v>
                </c:pt>
                <c:pt idx="21">
                  <c:v>0.81941339007669867</c:v>
                </c:pt>
                <c:pt idx="22">
                  <c:v>0.83941339007669846</c:v>
                </c:pt>
                <c:pt idx="23">
                  <c:v>0.85941339007669837</c:v>
                </c:pt>
                <c:pt idx="24">
                  <c:v>0.87941339007669839</c:v>
                </c:pt>
                <c:pt idx="25">
                  <c:v>0.8994133900766984</c:v>
                </c:pt>
                <c:pt idx="26">
                  <c:v>0.91941339007669842</c:v>
                </c:pt>
                <c:pt idx="27">
                  <c:v>0.93941339007669855</c:v>
                </c:pt>
                <c:pt idx="28">
                  <c:v>0.95941339007669846</c:v>
                </c:pt>
                <c:pt idx="29">
                  <c:v>0.97941339007669825</c:v>
                </c:pt>
                <c:pt idx="30">
                  <c:v>0.99941339007669838</c:v>
                </c:pt>
                <c:pt idx="31">
                  <c:v>1.0194133900766984</c:v>
                </c:pt>
                <c:pt idx="32">
                  <c:v>1.0394133900766982</c:v>
                </c:pt>
                <c:pt idx="33">
                  <c:v>1.0594133900766982</c:v>
                </c:pt>
                <c:pt idx="34">
                  <c:v>1.0794133900766982</c:v>
                </c:pt>
                <c:pt idx="35">
                  <c:v>1.0994133900766982</c:v>
                </c:pt>
                <c:pt idx="36">
                  <c:v>1.119413390076698</c:v>
                </c:pt>
                <c:pt idx="37">
                  <c:v>1.1394133900766981</c:v>
                </c:pt>
                <c:pt idx="38">
                  <c:v>1.1594133900766981</c:v>
                </c:pt>
                <c:pt idx="39">
                  <c:v>1.1794133900766979</c:v>
                </c:pt>
                <c:pt idx="40">
                  <c:v>1.1994133900766979</c:v>
                </c:pt>
                <c:pt idx="41">
                  <c:v>1.2194133900766979</c:v>
                </c:pt>
                <c:pt idx="42">
                  <c:v>1.2394133900766977</c:v>
                </c:pt>
                <c:pt idx="43">
                  <c:v>1.2594133900766979</c:v>
                </c:pt>
                <c:pt idx="44">
                  <c:v>1.2794133900766977</c:v>
                </c:pt>
                <c:pt idx="45">
                  <c:v>1.2994133900766975</c:v>
                </c:pt>
                <c:pt idx="46">
                  <c:v>1.3194133900766976</c:v>
                </c:pt>
                <c:pt idx="47">
                  <c:v>1.3394133900766976</c:v>
                </c:pt>
                <c:pt idx="48">
                  <c:v>1.3594133900766976</c:v>
                </c:pt>
                <c:pt idx="49">
                  <c:v>1.3794133900766974</c:v>
                </c:pt>
                <c:pt idx="50">
                  <c:v>1.3994133900766974</c:v>
                </c:pt>
                <c:pt idx="51">
                  <c:v>1.4194133900766974</c:v>
                </c:pt>
                <c:pt idx="52">
                  <c:v>1.4394133900766974</c:v>
                </c:pt>
                <c:pt idx="53">
                  <c:v>1.4594133900766975</c:v>
                </c:pt>
                <c:pt idx="54">
                  <c:v>1.4794133900766973</c:v>
                </c:pt>
                <c:pt idx="55">
                  <c:v>1.4994133900766973</c:v>
                </c:pt>
                <c:pt idx="56">
                  <c:v>1.5194133900766973</c:v>
                </c:pt>
                <c:pt idx="57">
                  <c:v>1.5394133900766973</c:v>
                </c:pt>
                <c:pt idx="58">
                  <c:v>1.5594133900766973</c:v>
                </c:pt>
                <c:pt idx="59">
                  <c:v>1.5794133900766971</c:v>
                </c:pt>
                <c:pt idx="60">
                  <c:v>1.5994133900766971</c:v>
                </c:pt>
                <c:pt idx="61">
                  <c:v>1.6194133900766972</c:v>
                </c:pt>
                <c:pt idx="62">
                  <c:v>1.6394133900766972</c:v>
                </c:pt>
                <c:pt idx="63">
                  <c:v>1.6594133900766972</c:v>
                </c:pt>
                <c:pt idx="64">
                  <c:v>1.679413390076697</c:v>
                </c:pt>
                <c:pt idx="65">
                  <c:v>1.699413390076697</c:v>
                </c:pt>
                <c:pt idx="66">
                  <c:v>1.719413390076697</c:v>
                </c:pt>
                <c:pt idx="67">
                  <c:v>1.739413390076697</c:v>
                </c:pt>
                <c:pt idx="68">
                  <c:v>1.7594133900766968</c:v>
                </c:pt>
                <c:pt idx="69">
                  <c:v>1.7794133900766969</c:v>
                </c:pt>
                <c:pt idx="70">
                  <c:v>1.7994133900766969</c:v>
                </c:pt>
                <c:pt idx="71">
                  <c:v>1.8194133900766967</c:v>
                </c:pt>
                <c:pt idx="72">
                  <c:v>1.8394133900766967</c:v>
                </c:pt>
                <c:pt idx="73">
                  <c:v>1.8594133900766969</c:v>
                </c:pt>
                <c:pt idx="74">
                  <c:v>1.8794133900766967</c:v>
                </c:pt>
                <c:pt idx="75">
                  <c:v>1.8994133900766965</c:v>
                </c:pt>
                <c:pt idx="76">
                  <c:v>1.9194133900766968</c:v>
                </c:pt>
                <c:pt idx="77">
                  <c:v>1.9394133900766966</c:v>
                </c:pt>
                <c:pt idx="78">
                  <c:v>1.9594133900766963</c:v>
                </c:pt>
                <c:pt idx="79">
                  <c:v>1.9794133900766964</c:v>
                </c:pt>
                <c:pt idx="80">
                  <c:v>1.9994133900766964</c:v>
                </c:pt>
                <c:pt idx="81">
                  <c:v>2.0194133900766964</c:v>
                </c:pt>
                <c:pt idx="82">
                  <c:v>2.0394133900766964</c:v>
                </c:pt>
                <c:pt idx="83">
                  <c:v>2.0594133900766964</c:v>
                </c:pt>
                <c:pt idx="84">
                  <c:v>2.079413390076696</c:v>
                </c:pt>
                <c:pt idx="85">
                  <c:v>2.099413390076696</c:v>
                </c:pt>
                <c:pt idx="86">
                  <c:v>2.119413390076696</c:v>
                </c:pt>
                <c:pt idx="87">
                  <c:v>2.1394133900766961</c:v>
                </c:pt>
                <c:pt idx="88">
                  <c:v>2.1594133900766961</c:v>
                </c:pt>
                <c:pt idx="89">
                  <c:v>2.1794133900766961</c:v>
                </c:pt>
                <c:pt idx="90">
                  <c:v>2.1994133900766961</c:v>
                </c:pt>
                <c:pt idx="91">
                  <c:v>2.2194133900766961</c:v>
                </c:pt>
                <c:pt idx="92">
                  <c:v>2.2394133900766962</c:v>
                </c:pt>
                <c:pt idx="93">
                  <c:v>2.2594133900766957</c:v>
                </c:pt>
                <c:pt idx="94">
                  <c:v>2.2794133900766962</c:v>
                </c:pt>
                <c:pt idx="95">
                  <c:v>2.2994133900766962</c:v>
                </c:pt>
                <c:pt idx="96">
                  <c:v>2.3194133900766958</c:v>
                </c:pt>
                <c:pt idx="97">
                  <c:v>2.3394133900766962</c:v>
                </c:pt>
                <c:pt idx="98">
                  <c:v>2.3594133900766963</c:v>
                </c:pt>
                <c:pt idx="99">
                  <c:v>2.3794133900766958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C-584B-B7FB-884BDEC91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735600"/>
        <c:axId val="133034496"/>
      </c:lineChart>
      <c:catAx>
        <c:axId val="1327356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034496"/>
        <c:crosses val="autoZero"/>
        <c:auto val="1"/>
        <c:lblAlgn val="ctr"/>
        <c:lblOffset val="100"/>
        <c:noMultiLvlLbl val="0"/>
      </c:catAx>
      <c:valAx>
        <c:axId val="133034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</a:t>
                </a:r>
                <a:r>
                  <a:rPr lang="en-US" baseline="0"/>
                  <a:t> GDP per capita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73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Growth rate of GDP per capita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'Solow Model'!$O$4</c:f>
              <c:strCache>
                <c:ptCount val="1"/>
                <c:pt idx="0">
                  <c:v>gy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'Solow Model'!$O$5:$O$104</c:f>
              <c:numCache>
                <c:formatCode>0.000</c:formatCode>
                <c:ptCount val="100"/>
                <c:pt idx="0">
                  <c:v>2.0000000000000004E-2</c:v>
                </c:pt>
                <c:pt idx="1">
                  <c:v>1.9999999999999997E-2</c:v>
                </c:pt>
                <c:pt idx="2">
                  <c:v>1.999999999999999E-2</c:v>
                </c:pt>
                <c:pt idx="3">
                  <c:v>1.999999999999999E-2</c:v>
                </c:pt>
                <c:pt idx="4">
                  <c:v>1.9999999999999997E-2</c:v>
                </c:pt>
                <c:pt idx="5">
                  <c:v>1.999999999999999E-2</c:v>
                </c:pt>
                <c:pt idx="6">
                  <c:v>1.999999999999999E-2</c:v>
                </c:pt>
                <c:pt idx="7">
                  <c:v>1.9999999999999987E-2</c:v>
                </c:pt>
                <c:pt idx="8">
                  <c:v>1.999999999999999E-2</c:v>
                </c:pt>
                <c:pt idx="9">
                  <c:v>1.999999999999999E-2</c:v>
                </c:pt>
                <c:pt idx="10">
                  <c:v>1.7359999999999987E-2</c:v>
                </c:pt>
                <c:pt idx="11">
                  <c:v>1.7487695518268995E-2</c:v>
                </c:pt>
                <c:pt idx="12">
                  <c:v>1.7609851706620609E-2</c:v>
                </c:pt>
                <c:pt idx="13">
                  <c:v>1.7726648083161437E-2</c:v>
                </c:pt>
                <c:pt idx="14">
                  <c:v>1.7838264267362687E-2</c:v>
                </c:pt>
                <c:pt idx="15">
                  <c:v>1.7944879285115109E-2</c:v>
                </c:pt>
                <c:pt idx="16">
                  <c:v>1.8046670943710545E-2</c:v>
                </c:pt>
                <c:pt idx="17">
                  <c:v>1.814381527387349E-2</c:v>
                </c:pt>
                <c:pt idx="18">
                  <c:v>1.8236486035646114E-2</c:v>
                </c:pt>
                <c:pt idx="19">
                  <c:v>1.8324854284694683E-2</c:v>
                </c:pt>
                <c:pt idx="20">
                  <c:v>1.8409087995447368E-2</c:v>
                </c:pt>
                <c:pt idx="21">
                  <c:v>1.8489351737381532E-2</c:v>
                </c:pt>
                <c:pt idx="22">
                  <c:v>1.8565806400744841E-2</c:v>
                </c:pt>
                <c:pt idx="23">
                  <c:v>1.863860896801034E-2</c:v>
                </c:pt>
                <c:pt idx="24">
                  <c:v>1.8707912327422107E-2</c:v>
                </c:pt>
                <c:pt idx="25">
                  <c:v>1.8773865125079458E-2</c:v>
                </c:pt>
                <c:pt idx="26">
                  <c:v>1.8836611652125464E-2</c:v>
                </c:pt>
                <c:pt idx="27">
                  <c:v>1.8896291763745299E-2</c:v>
                </c:pt>
                <c:pt idx="28">
                  <c:v>1.8953040826835459E-2</c:v>
                </c:pt>
                <c:pt idx="29">
                  <c:v>1.9006989693371723E-2</c:v>
                </c:pt>
                <c:pt idx="30">
                  <c:v>1.9058264696678193E-2</c:v>
                </c:pt>
                <c:pt idx="31">
                  <c:v>1.9106987667977748E-2</c:v>
                </c:pt>
                <c:pt idx="32">
                  <c:v>1.9153275970783638E-2</c:v>
                </c:pt>
                <c:pt idx="33">
                  <c:v>1.9197242550869666E-2</c:v>
                </c:pt>
                <c:pt idx="34">
                  <c:v>1.9238995999730672E-2</c:v>
                </c:pt>
                <c:pt idx="35">
                  <c:v>1.9278640629614704E-2</c:v>
                </c:pt>
                <c:pt idx="36">
                  <c:v>1.9316276558371408E-2</c:v>
                </c:pt>
                <c:pt idx="37">
                  <c:v>1.9351999802517054E-2</c:v>
                </c:pt>
                <c:pt idx="38">
                  <c:v>1.9385902377065455E-2</c:v>
                </c:pt>
                <c:pt idx="39">
                  <c:v>1.9418072400813488E-2</c:v>
                </c:pt>
                <c:pt idx="40">
                  <c:v>1.9448594205902076E-2</c:v>
                </c:pt>
                <c:pt idx="41">
                  <c:v>1.947754845059612E-2</c:v>
                </c:pt>
                <c:pt idx="42">
                  <c:v>1.9505012234341493E-2</c:v>
                </c:pt>
                <c:pt idx="43">
                  <c:v>1.9531059214263187E-2</c:v>
                </c:pt>
                <c:pt idx="44">
                  <c:v>1.9555759722366735E-2</c:v>
                </c:pt>
                <c:pt idx="45">
                  <c:v>1.9579180882794599E-2</c:v>
                </c:pt>
                <c:pt idx="46">
                  <c:v>1.9601386728571975E-2</c:v>
                </c:pt>
                <c:pt idx="47">
                  <c:v>1.9622438317351457E-2</c:v>
                </c:pt>
                <c:pt idx="48">
                  <c:v>1.9642393845734369E-2</c:v>
                </c:pt>
                <c:pt idx="49">
                  <c:v>1.9661308761808546E-2</c:v>
                </c:pt>
                <c:pt idx="50">
                  <c:v>1.967923587559843E-2</c:v>
                </c:pt>
                <c:pt idx="51">
                  <c:v>1.969622546717344E-2</c:v>
                </c:pt>
                <c:pt idx="52">
                  <c:v>1.9712325392206114E-2</c:v>
                </c:pt>
                <c:pt idx="53">
                  <c:v>1.9727581184811719E-2</c:v>
                </c:pt>
                <c:pt idx="54">
                  <c:v>1.9742036157537037E-2</c:v>
                </c:pt>
                <c:pt idx="55">
                  <c:v>1.975573149839796E-2</c:v>
                </c:pt>
                <c:pt idx="56">
                  <c:v>1.9768706364893848E-2</c:v>
                </c:pt>
                <c:pt idx="57">
                  <c:v>1.9780997974951361E-2</c:v>
                </c:pt>
                <c:pt idx="58">
                  <c:v>1.9792641694772219E-2</c:v>
                </c:pt>
                <c:pt idx="59">
                  <c:v>1.9803671123578327E-2</c:v>
                </c:pt>
                <c:pt idx="60">
                  <c:v>1.9814118175264187E-2</c:v>
                </c:pt>
                <c:pt idx="61">
                  <c:v>1.9824013156980538E-2</c:v>
                </c:pt>
                <c:pt idx="62">
                  <c:v>1.9833384844685546E-2</c:v>
                </c:pt>
                <c:pt idx="63">
                  <c:v>1.9842260555709645E-2</c:v>
                </c:pt>
                <c:pt idx="64">
                  <c:v>1.9850666218389334E-2</c:v>
                </c:pt>
                <c:pt idx="65">
                  <c:v>1.9858626438831798E-2</c:v>
                </c:pt>
                <c:pt idx="66">
                  <c:v>1.9866164564878604E-2</c:v>
                </c:pt>
                <c:pt idx="67">
                  <c:v>1.9873302747340862E-2</c:v>
                </c:pt>
                <c:pt idx="68">
                  <c:v>1.9880061998582336E-2</c:v>
                </c:pt>
                <c:pt idx="69">
                  <c:v>1.9886462248529465E-2</c:v>
                </c:pt>
                <c:pt idx="70">
                  <c:v>1.9892522398189342E-2</c:v>
                </c:pt>
                <c:pt idx="71">
                  <c:v>1.989826037075788E-2</c:v>
                </c:pt>
                <c:pt idx="72">
                  <c:v>1.9903693160401109E-2</c:v>
                </c:pt>
                <c:pt idx="73">
                  <c:v>1.9908836878792628E-2</c:v>
                </c:pt>
                <c:pt idx="74">
                  <c:v>1.9913706799490064E-2</c:v>
                </c:pt>
                <c:pt idx="75">
                  <c:v>1.9918317400232397E-2</c:v>
                </c:pt>
                <c:pt idx="76">
                  <c:v>1.9922682403239474E-2</c:v>
                </c:pt>
                <c:pt idx="77">
                  <c:v>1.9926814813593031E-2</c:v>
                </c:pt>
                <c:pt idx="78">
                  <c:v>1.9930726955777925E-2</c:v>
                </c:pt>
                <c:pt idx="79">
                  <c:v>1.9934430508459593E-2</c:v>
                </c:pt>
                <c:pt idx="80">
                  <c:v>1.9937936537572656E-2</c:v>
                </c:pt>
                <c:pt idx="81">
                  <c:v>1.9941255527793252E-2</c:v>
                </c:pt>
                <c:pt idx="82">
                  <c:v>1.9944397412465502E-2</c:v>
                </c:pt>
                <c:pt idx="83">
                  <c:v>1.9947371602050696E-2</c:v>
                </c:pt>
                <c:pt idx="84">
                  <c:v>1.9950187011165268E-2</c:v>
                </c:pt>
                <c:pt idx="85">
                  <c:v>1.995285208427159E-2</c:v>
                </c:pt>
                <c:pt idx="86">
                  <c:v>1.9955374820083277E-2</c:v>
                </c:pt>
                <c:pt idx="87">
                  <c:v>1.9957762794744548E-2</c:v>
                </c:pt>
                <c:pt idx="88">
                  <c:v>1.9960023183840873E-2</c:v>
                </c:pt>
                <c:pt idx="89">
                  <c:v>1.9962162783295847E-2</c:v>
                </c:pt>
                <c:pt idx="90">
                  <c:v>1.9964188029207502E-2</c:v>
                </c:pt>
                <c:pt idx="91">
                  <c:v>1.9966105016674344E-2</c:v>
                </c:pt>
                <c:pt idx="92">
                  <c:v>1.9967919517660186E-2</c:v>
                </c:pt>
                <c:pt idx="93">
                  <c:v>1.9969636997944122E-2</c:v>
                </c:pt>
                <c:pt idx="94">
                  <c:v>1.9971262633200319E-2</c:v>
                </c:pt>
                <c:pt idx="95">
                  <c:v>1.9972801324250399E-2</c:v>
                </c:pt>
                <c:pt idx="96">
                  <c:v>1.9974257711529053E-2</c:v>
                </c:pt>
                <c:pt idx="97">
                  <c:v>1.9975636188801996E-2</c:v>
                </c:pt>
                <c:pt idx="98">
                  <c:v>1.9976940916173379E-2</c:v>
                </c:pt>
                <c:pt idx="99">
                  <c:v>1.9978175832418291E-2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E7-8145-B4F1-C2F167B127ED}"/>
            </c:ext>
          </c:extLst>
        </c:ser>
        <c:ser>
          <c:idx val="1"/>
          <c:order val="1"/>
          <c:tx>
            <c:strRef>
              <c:f>'Solow Model'!$F$4</c:f>
              <c:strCache>
                <c:ptCount val="1"/>
                <c:pt idx="0">
                  <c:v>gA+gh</c:v>
                </c:pt>
              </c:strCache>
            </c:strRef>
          </c:tx>
          <c:spPr>
            <a:ln w="28575" cap="rnd">
              <a:solidFill>
                <a:schemeClr val="accent5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'Solow Model'!$F$5:$F$104</c:f>
              <c:numCache>
                <c:formatCode>General</c:formatCode>
                <c:ptCount val="100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  <c:pt idx="12">
                  <c:v>0.02</c:v>
                </c:pt>
                <c:pt idx="13">
                  <c:v>0.02</c:v>
                </c:pt>
                <c:pt idx="14">
                  <c:v>0.02</c:v>
                </c:pt>
                <c:pt idx="15">
                  <c:v>0.02</c:v>
                </c:pt>
                <c:pt idx="16">
                  <c:v>0.02</c:v>
                </c:pt>
                <c:pt idx="17">
                  <c:v>0.02</c:v>
                </c:pt>
                <c:pt idx="18">
                  <c:v>0.02</c:v>
                </c:pt>
                <c:pt idx="19">
                  <c:v>0.02</c:v>
                </c:pt>
                <c:pt idx="20">
                  <c:v>0.02</c:v>
                </c:pt>
                <c:pt idx="21">
                  <c:v>0.02</c:v>
                </c:pt>
                <c:pt idx="22">
                  <c:v>0.02</c:v>
                </c:pt>
                <c:pt idx="23">
                  <c:v>0.02</c:v>
                </c:pt>
                <c:pt idx="24">
                  <c:v>0.02</c:v>
                </c:pt>
                <c:pt idx="25">
                  <c:v>0.02</c:v>
                </c:pt>
                <c:pt idx="26">
                  <c:v>0.02</c:v>
                </c:pt>
                <c:pt idx="27">
                  <c:v>0.02</c:v>
                </c:pt>
                <c:pt idx="28">
                  <c:v>0.02</c:v>
                </c:pt>
                <c:pt idx="29">
                  <c:v>0.02</c:v>
                </c:pt>
                <c:pt idx="30">
                  <c:v>0.02</c:v>
                </c:pt>
                <c:pt idx="31">
                  <c:v>0.02</c:v>
                </c:pt>
                <c:pt idx="32">
                  <c:v>0.02</c:v>
                </c:pt>
                <c:pt idx="33">
                  <c:v>0.02</c:v>
                </c:pt>
                <c:pt idx="34">
                  <c:v>0.02</c:v>
                </c:pt>
                <c:pt idx="35">
                  <c:v>0.02</c:v>
                </c:pt>
                <c:pt idx="36">
                  <c:v>0.02</c:v>
                </c:pt>
                <c:pt idx="37">
                  <c:v>0.02</c:v>
                </c:pt>
                <c:pt idx="38">
                  <c:v>0.02</c:v>
                </c:pt>
                <c:pt idx="39">
                  <c:v>0.02</c:v>
                </c:pt>
                <c:pt idx="40">
                  <c:v>0.02</c:v>
                </c:pt>
                <c:pt idx="41">
                  <c:v>0.02</c:v>
                </c:pt>
                <c:pt idx="42">
                  <c:v>0.02</c:v>
                </c:pt>
                <c:pt idx="43">
                  <c:v>0.02</c:v>
                </c:pt>
                <c:pt idx="44">
                  <c:v>0.02</c:v>
                </c:pt>
                <c:pt idx="45">
                  <c:v>0.02</c:v>
                </c:pt>
                <c:pt idx="46">
                  <c:v>0.02</c:v>
                </c:pt>
                <c:pt idx="47">
                  <c:v>0.02</c:v>
                </c:pt>
                <c:pt idx="48">
                  <c:v>0.02</c:v>
                </c:pt>
                <c:pt idx="49">
                  <c:v>0.02</c:v>
                </c:pt>
                <c:pt idx="50">
                  <c:v>0.02</c:v>
                </c:pt>
                <c:pt idx="51">
                  <c:v>0.02</c:v>
                </c:pt>
                <c:pt idx="52">
                  <c:v>0.02</c:v>
                </c:pt>
                <c:pt idx="53">
                  <c:v>0.02</c:v>
                </c:pt>
                <c:pt idx="54">
                  <c:v>0.02</c:v>
                </c:pt>
                <c:pt idx="55">
                  <c:v>0.02</c:v>
                </c:pt>
                <c:pt idx="56">
                  <c:v>0.02</c:v>
                </c:pt>
                <c:pt idx="57">
                  <c:v>0.02</c:v>
                </c:pt>
                <c:pt idx="58">
                  <c:v>0.02</c:v>
                </c:pt>
                <c:pt idx="59">
                  <c:v>0.02</c:v>
                </c:pt>
                <c:pt idx="60">
                  <c:v>0.02</c:v>
                </c:pt>
                <c:pt idx="61">
                  <c:v>0.02</c:v>
                </c:pt>
                <c:pt idx="62">
                  <c:v>0.02</c:v>
                </c:pt>
                <c:pt idx="63">
                  <c:v>0.02</c:v>
                </c:pt>
                <c:pt idx="64">
                  <c:v>0.02</c:v>
                </c:pt>
                <c:pt idx="65">
                  <c:v>0.02</c:v>
                </c:pt>
                <c:pt idx="66">
                  <c:v>0.02</c:v>
                </c:pt>
                <c:pt idx="67">
                  <c:v>0.02</c:v>
                </c:pt>
                <c:pt idx="68">
                  <c:v>0.02</c:v>
                </c:pt>
                <c:pt idx="69">
                  <c:v>0.02</c:v>
                </c:pt>
                <c:pt idx="70">
                  <c:v>0.02</c:v>
                </c:pt>
                <c:pt idx="71">
                  <c:v>0.02</c:v>
                </c:pt>
                <c:pt idx="72">
                  <c:v>0.02</c:v>
                </c:pt>
                <c:pt idx="73">
                  <c:v>0.02</c:v>
                </c:pt>
                <c:pt idx="74">
                  <c:v>0.02</c:v>
                </c:pt>
                <c:pt idx="75">
                  <c:v>0.02</c:v>
                </c:pt>
                <c:pt idx="76">
                  <c:v>0.02</c:v>
                </c:pt>
                <c:pt idx="77">
                  <c:v>0.02</c:v>
                </c:pt>
                <c:pt idx="78">
                  <c:v>0.02</c:v>
                </c:pt>
                <c:pt idx="79">
                  <c:v>0.02</c:v>
                </c:pt>
                <c:pt idx="80">
                  <c:v>0.02</c:v>
                </c:pt>
                <c:pt idx="81">
                  <c:v>0.02</c:v>
                </c:pt>
                <c:pt idx="82">
                  <c:v>0.02</c:v>
                </c:pt>
                <c:pt idx="83">
                  <c:v>0.02</c:v>
                </c:pt>
                <c:pt idx="84">
                  <c:v>0.02</c:v>
                </c:pt>
                <c:pt idx="85">
                  <c:v>0.02</c:v>
                </c:pt>
                <c:pt idx="86">
                  <c:v>0.02</c:v>
                </c:pt>
                <c:pt idx="87">
                  <c:v>0.02</c:v>
                </c:pt>
                <c:pt idx="88">
                  <c:v>0.02</c:v>
                </c:pt>
                <c:pt idx="89">
                  <c:v>0.02</c:v>
                </c:pt>
                <c:pt idx="90">
                  <c:v>0.02</c:v>
                </c:pt>
                <c:pt idx="91">
                  <c:v>0.02</c:v>
                </c:pt>
                <c:pt idx="92">
                  <c:v>0.02</c:v>
                </c:pt>
                <c:pt idx="93">
                  <c:v>0.02</c:v>
                </c:pt>
                <c:pt idx="94">
                  <c:v>0.02</c:v>
                </c:pt>
                <c:pt idx="95">
                  <c:v>0.02</c:v>
                </c:pt>
                <c:pt idx="96">
                  <c:v>0.02</c:v>
                </c:pt>
                <c:pt idx="97">
                  <c:v>0.02</c:v>
                </c:pt>
                <c:pt idx="98">
                  <c:v>0.02</c:v>
                </c:pt>
                <c:pt idx="99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E7-8145-B4F1-C2F167B12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799712"/>
        <c:axId val="173333344"/>
      </c:lineChart>
      <c:catAx>
        <c:axId val="1737997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333344"/>
        <c:crosses val="autoZero"/>
        <c:auto val="1"/>
        <c:lblAlgn val="ctr"/>
        <c:lblOffset val="100"/>
        <c:noMultiLvlLbl val="0"/>
      </c:catAx>
      <c:valAx>
        <c:axId val="173333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Growth</a:t>
                </a:r>
                <a:r>
                  <a:rPr lang="en-US" baseline="0"/>
                  <a:t> rate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799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K/AL over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'Solow Model'!$L$4</c:f>
              <c:strCache>
                <c:ptCount val="1"/>
                <c:pt idx="0">
                  <c:v>K/AhL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'Solow Model'!$L$5:$L$104</c:f>
              <c:numCache>
                <c:formatCode>0.000</c:formatCode>
                <c:ptCount val="100"/>
                <c:pt idx="0">
                  <c:v>3.9259097478746208</c:v>
                </c:pt>
                <c:pt idx="1">
                  <c:v>3.9259097478746221</c:v>
                </c:pt>
                <c:pt idx="2">
                  <c:v>3.925909747874623</c:v>
                </c:pt>
                <c:pt idx="3">
                  <c:v>3.925909747874623</c:v>
                </c:pt>
                <c:pt idx="4">
                  <c:v>3.9259097478746225</c:v>
                </c:pt>
                <c:pt idx="5">
                  <c:v>3.9259097478746234</c:v>
                </c:pt>
                <c:pt idx="6">
                  <c:v>3.9259097478746234</c:v>
                </c:pt>
                <c:pt idx="7">
                  <c:v>3.9259097478746239</c:v>
                </c:pt>
                <c:pt idx="8">
                  <c:v>3.9259097478746234</c:v>
                </c:pt>
                <c:pt idx="9">
                  <c:v>3.925909747874623</c:v>
                </c:pt>
                <c:pt idx="10">
                  <c:v>3.925909747874623</c:v>
                </c:pt>
                <c:pt idx="11">
                  <c:v>3.8946277646615446</c:v>
                </c:pt>
                <c:pt idx="12">
                  <c:v>3.8650903699798009</c:v>
                </c:pt>
                <c:pt idx="13">
                  <c:v>3.8371971444062059</c:v>
                </c:pt>
                <c:pt idx="14">
                  <c:v>3.8108537468408952</c:v>
                </c:pt>
                <c:pt idx="15">
                  <c:v>3.7859715197083208</c:v>
                </c:pt>
                <c:pt idx="16">
                  <c:v>3.762467122010388</c:v>
                </c:pt>
                <c:pt idx="17">
                  <c:v>3.7402621881108944</c:v>
                </c:pt>
                <c:pt idx="18">
                  <c:v>3.7192830103002255</c:v>
                </c:pt>
                <c:pt idx="19">
                  <c:v>3.6994602433453783</c:v>
                </c:pt>
                <c:pt idx="20">
                  <c:v>3.6807286293737023</c:v>
                </c:pt>
                <c:pt idx="21">
                  <c:v>3.6630267415705009</c:v>
                </c:pt>
                <c:pt idx="22">
                  <c:v>3.6462967452915378</c:v>
                </c:pt>
                <c:pt idx="23">
                  <c:v>3.6304841753025858</c:v>
                </c:pt>
                <c:pt idx="24">
                  <c:v>3.6155377279601084</c:v>
                </c:pt>
                <c:pt idx="25">
                  <c:v>3.6014090672407608</c:v>
                </c:pt>
                <c:pt idx="26">
                  <c:v>3.5880526436133318</c:v>
                </c:pt>
                <c:pt idx="27">
                  <c:v>3.5754255248256448</c:v>
                </c:pt>
                <c:pt idx="28">
                  <c:v>3.5634872377512976</c:v>
                </c:pt>
                <c:pt idx="29">
                  <c:v>3.5521996205076278</c:v>
                </c:pt>
                <c:pt idx="30">
                  <c:v>3.5415266841173065</c:v>
                </c:pt>
                <c:pt idx="31">
                  <c:v>3.5314344830419695</c:v>
                </c:pt>
                <c:pt idx="32">
                  <c:v>3.5218909939677712</c:v>
                </c:pt>
                <c:pt idx="33">
                  <c:v>3.5128660022699867</c:v>
                </c:pt>
                <c:pt idx="34">
                  <c:v>3.5043309956272046</c:v>
                </c:pt>
                <c:pt idx="35">
                  <c:v>3.4962590642955385</c:v>
                </c:pt>
                <c:pt idx="36">
                  <c:v>3.4886248075899391</c:v>
                </c:pt>
                <c:pt idx="37">
                  <c:v>3.4814042461534194</c:v>
                </c:pt>
                <c:pt idx="38">
                  <c:v>3.4745747396259659</c:v>
                </c:pt>
                <c:pt idx="39">
                  <c:v>3.4681149093534596</c:v>
                </c:pt>
                <c:pt idx="40">
                  <c:v>3.4620045658031566</c:v>
                </c:pt>
                <c:pt idx="41">
                  <c:v>3.4562246403764592</c:v>
                </c:pt>
                <c:pt idx="42">
                  <c:v>3.4507571213319492</c:v>
                </c:pt>
                <c:pt idx="43">
                  <c:v>3.4455849935521861</c:v>
                </c:pt>
                <c:pt idx="44">
                  <c:v>3.440692181906658</c:v>
                </c:pt>
                <c:pt idx="45">
                  <c:v>3.4360634979807463</c:v>
                </c:pt>
                <c:pt idx="46">
                  <c:v>3.4316845899566402</c:v>
                </c:pt>
                <c:pt idx="47">
                  <c:v>3.4275418954469949</c:v>
                </c:pt>
                <c:pt idx="48">
                  <c:v>3.4236225970958873</c:v>
                </c:pt>
                <c:pt idx="49">
                  <c:v>3.4199145807742792</c:v>
                </c:pt>
                <c:pt idx="50">
                  <c:v>3.4164063962089442</c:v>
                </c:pt>
                <c:pt idx="51">
                  <c:v>3.4130872198947069</c:v>
                </c:pt>
                <c:pt idx="52">
                  <c:v>3.4099468201498375</c:v>
                </c:pt>
                <c:pt idx="53">
                  <c:v>3.4069755241838111</c:v>
                </c:pt>
                <c:pt idx="54">
                  <c:v>3.4041641870552568</c:v>
                </c:pt>
                <c:pt idx="55">
                  <c:v>3.4015041624059301</c:v>
                </c:pt>
                <c:pt idx="56">
                  <c:v>3.3989872748639716</c:v>
                </c:pt>
                <c:pt idx="57">
                  <c:v>3.396605794016609</c:v>
                </c:pt>
                <c:pt idx="58">
                  <c:v>3.3943524098589042</c:v>
                </c:pt>
                <c:pt idx="59">
                  <c:v>3.3922202096310565</c:v>
                </c:pt>
                <c:pt idx="60">
                  <c:v>3.390202655962355</c:v>
                </c:pt>
                <c:pt idx="61">
                  <c:v>3.3882935662450318</c:v>
                </c:pt>
                <c:pt idx="62">
                  <c:v>3.3864870931660289</c:v>
                </c:pt>
                <c:pt idx="63">
                  <c:v>3.3847777063292459</c:v>
                </c:pt>
                <c:pt idx="64">
                  <c:v>3.3831601749049272</c:v>
                </c:pt>
                <c:pt idx="65">
                  <c:v>3.3816295512467947</c:v>
                </c:pt>
                <c:pt idx="66">
                  <c:v>3.3801811554211492</c:v>
                </c:pt>
                <c:pt idx="67">
                  <c:v>3.3788105605955496</c:v>
                </c:pt>
                <c:pt idx="68">
                  <c:v>3.3775135792378581</c:v>
                </c:pt>
                <c:pt idx="69">
                  <c:v>3.3762862500793944</c:v>
                </c:pt>
                <c:pt idx="70">
                  <c:v>3.3751248257987179</c:v>
                </c:pt>
                <c:pt idx="71">
                  <c:v>3.3740257613851461</c:v>
                </c:pt>
                <c:pt idx="72">
                  <c:v>3.3729857031435464</c:v>
                </c:pt>
                <c:pt idx="73">
                  <c:v>3.3720014783041985</c:v>
                </c:pt>
                <c:pt idx="74">
                  <c:v>3.3710700852036766</c:v>
                </c:pt>
                <c:pt idx="75">
                  <c:v>3.3701886840046691</c:v>
                </c:pt>
                <c:pt idx="76">
                  <c:v>3.3693545879245375</c:v>
                </c:pt>
                <c:pt idx="77">
                  <c:v>3.368565254944186</c:v>
                </c:pt>
                <c:pt idx="78">
                  <c:v>3.3678182799704124</c:v>
                </c:pt>
                <c:pt idx="79">
                  <c:v>3.3671113874265206</c:v>
                </c:pt>
                <c:pt idx="80">
                  <c:v>3.3664424242473712</c:v>
                </c:pt>
                <c:pt idx="81">
                  <c:v>3.3658093532564428</c:v>
                </c:pt>
                <c:pt idx="82">
                  <c:v>3.3652102469037457</c:v>
                </c:pt>
                <c:pt idx="83">
                  <c:v>3.3646432813446348</c:v>
                </c:pt>
                <c:pt idx="84">
                  <c:v>3.3641067308407084</c:v>
                </c:pt>
                <c:pt idx="85">
                  <c:v>3.3635989624650304</c:v>
                </c:pt>
                <c:pt idx="86">
                  <c:v>3.3631184310949385</c:v>
                </c:pt>
                <c:pt idx="87">
                  <c:v>3.3626636746766163</c:v>
                </c:pt>
                <c:pt idx="88">
                  <c:v>3.362233309746518</c:v>
                </c:pt>
                <c:pt idx="89">
                  <c:v>3.3618260271955682</c:v>
                </c:pt>
                <c:pt idx="90">
                  <c:v>3.361440588262826</c:v>
                </c:pt>
                <c:pt idx="91">
                  <c:v>3.361075820746076</c:v>
                </c:pt>
                <c:pt idx="92">
                  <c:v>3.3607306154174825</c:v>
                </c:pt>
                <c:pt idx="93">
                  <c:v>3.3604039226331164</c:v>
                </c:pt>
                <c:pt idx="94">
                  <c:v>3.3600947491257784</c:v>
                </c:pt>
                <c:pt idx="95">
                  <c:v>3.3598021549711312</c:v>
                </c:pt>
                <c:pt idx="96">
                  <c:v>3.3595252507177089</c:v>
                </c:pt>
                <c:pt idx="97">
                  <c:v>3.3592631946718776</c:v>
                </c:pt>
                <c:pt idx="98">
                  <c:v>3.3590151903293428</c:v>
                </c:pt>
                <c:pt idx="99">
                  <c:v>3.3587804839452224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8C-D04B-A55B-47AA646A47E9}"/>
            </c:ext>
          </c:extLst>
        </c:ser>
        <c:ser>
          <c:idx val="1"/>
          <c:order val="1"/>
          <c:tx>
            <c:strRef>
              <c:f>'Solow Model'!$P$4</c:f>
              <c:strCache>
                <c:ptCount val="1"/>
                <c:pt idx="0">
                  <c:v>K/AhL*</c:v>
                </c:pt>
              </c:strCache>
            </c:strRef>
          </c:tx>
          <c:spPr>
            <a:ln w="28575" cap="rnd">
              <a:solidFill>
                <a:schemeClr val="accent5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'Solow Model'!$P$5:$P$104</c:f>
              <c:numCache>
                <c:formatCode>0.000</c:formatCode>
                <c:ptCount val="100"/>
                <c:pt idx="0">
                  <c:v>3.9259097478746208</c:v>
                </c:pt>
                <c:pt idx="1">
                  <c:v>3.9259097478746208</c:v>
                </c:pt>
                <c:pt idx="2">
                  <c:v>3.9259097478746208</c:v>
                </c:pt>
                <c:pt idx="3">
                  <c:v>3.9259097478746208</c:v>
                </c:pt>
                <c:pt idx="4">
                  <c:v>3.9259097478746208</c:v>
                </c:pt>
                <c:pt idx="5">
                  <c:v>3.9259097478746208</c:v>
                </c:pt>
                <c:pt idx="6">
                  <c:v>3.9259097478746208</c:v>
                </c:pt>
                <c:pt idx="7">
                  <c:v>3.9259097478746208</c:v>
                </c:pt>
                <c:pt idx="8">
                  <c:v>3.9259097478746208</c:v>
                </c:pt>
                <c:pt idx="9">
                  <c:v>3.9259097478746208</c:v>
                </c:pt>
                <c:pt idx="10">
                  <c:v>3.354637128966949</c:v>
                </c:pt>
                <c:pt idx="11">
                  <c:v>3.354637128966949</c:v>
                </c:pt>
                <c:pt idx="12">
                  <c:v>3.354637128966949</c:v>
                </c:pt>
                <c:pt idx="13">
                  <c:v>3.354637128966949</c:v>
                </c:pt>
                <c:pt idx="14">
                  <c:v>3.354637128966949</c:v>
                </c:pt>
                <c:pt idx="15">
                  <c:v>3.354637128966949</c:v>
                </c:pt>
                <c:pt idx="16">
                  <c:v>3.354637128966949</c:v>
                </c:pt>
                <c:pt idx="17">
                  <c:v>3.354637128966949</c:v>
                </c:pt>
                <c:pt idx="18">
                  <c:v>3.354637128966949</c:v>
                </c:pt>
                <c:pt idx="19">
                  <c:v>3.354637128966949</c:v>
                </c:pt>
                <c:pt idx="20">
                  <c:v>3.354637128966949</c:v>
                </c:pt>
                <c:pt idx="21">
                  <c:v>3.354637128966949</c:v>
                </c:pt>
                <c:pt idx="22">
                  <c:v>3.354637128966949</c:v>
                </c:pt>
                <c:pt idx="23">
                  <c:v>3.354637128966949</c:v>
                </c:pt>
                <c:pt idx="24">
                  <c:v>3.354637128966949</c:v>
                </c:pt>
                <c:pt idx="25">
                  <c:v>3.354637128966949</c:v>
                </c:pt>
                <c:pt idx="26">
                  <c:v>3.354637128966949</c:v>
                </c:pt>
                <c:pt idx="27">
                  <c:v>3.354637128966949</c:v>
                </c:pt>
                <c:pt idx="28">
                  <c:v>3.354637128966949</c:v>
                </c:pt>
                <c:pt idx="29">
                  <c:v>3.354637128966949</c:v>
                </c:pt>
                <c:pt idx="30">
                  <c:v>3.354637128966949</c:v>
                </c:pt>
                <c:pt idx="31">
                  <c:v>3.354637128966949</c:v>
                </c:pt>
                <c:pt idx="32">
                  <c:v>3.354637128966949</c:v>
                </c:pt>
                <c:pt idx="33">
                  <c:v>3.354637128966949</c:v>
                </c:pt>
                <c:pt idx="34">
                  <c:v>3.354637128966949</c:v>
                </c:pt>
                <c:pt idx="35">
                  <c:v>3.354637128966949</c:v>
                </c:pt>
                <c:pt idx="36">
                  <c:v>3.354637128966949</c:v>
                </c:pt>
                <c:pt idx="37">
                  <c:v>3.354637128966949</c:v>
                </c:pt>
                <c:pt idx="38">
                  <c:v>3.354637128966949</c:v>
                </c:pt>
                <c:pt idx="39">
                  <c:v>3.354637128966949</c:v>
                </c:pt>
                <c:pt idx="40">
                  <c:v>3.354637128966949</c:v>
                </c:pt>
                <c:pt idx="41">
                  <c:v>3.354637128966949</c:v>
                </c:pt>
                <c:pt idx="42">
                  <c:v>3.354637128966949</c:v>
                </c:pt>
                <c:pt idx="43">
                  <c:v>3.354637128966949</c:v>
                </c:pt>
                <c:pt idx="44">
                  <c:v>3.354637128966949</c:v>
                </c:pt>
                <c:pt idx="45">
                  <c:v>3.354637128966949</c:v>
                </c:pt>
                <c:pt idx="46">
                  <c:v>3.354637128966949</c:v>
                </c:pt>
                <c:pt idx="47">
                  <c:v>3.354637128966949</c:v>
                </c:pt>
                <c:pt idx="48">
                  <c:v>3.354637128966949</c:v>
                </c:pt>
                <c:pt idx="49">
                  <c:v>3.354637128966949</c:v>
                </c:pt>
                <c:pt idx="50">
                  <c:v>3.354637128966949</c:v>
                </c:pt>
                <c:pt idx="51">
                  <c:v>3.354637128966949</c:v>
                </c:pt>
                <c:pt idx="52">
                  <c:v>3.354637128966949</c:v>
                </c:pt>
                <c:pt idx="53">
                  <c:v>3.354637128966949</c:v>
                </c:pt>
                <c:pt idx="54">
                  <c:v>3.354637128966949</c:v>
                </c:pt>
                <c:pt idx="55">
                  <c:v>3.354637128966949</c:v>
                </c:pt>
                <c:pt idx="56">
                  <c:v>3.354637128966949</c:v>
                </c:pt>
                <c:pt idx="57">
                  <c:v>3.354637128966949</c:v>
                </c:pt>
                <c:pt idx="58">
                  <c:v>3.354637128966949</c:v>
                </c:pt>
                <c:pt idx="59">
                  <c:v>3.354637128966949</c:v>
                </c:pt>
                <c:pt idx="60">
                  <c:v>3.354637128966949</c:v>
                </c:pt>
                <c:pt idx="61">
                  <c:v>3.354637128966949</c:v>
                </c:pt>
                <c:pt idx="62">
                  <c:v>3.354637128966949</c:v>
                </c:pt>
                <c:pt idx="63">
                  <c:v>3.354637128966949</c:v>
                </c:pt>
                <c:pt idx="64">
                  <c:v>3.354637128966949</c:v>
                </c:pt>
                <c:pt idx="65">
                  <c:v>3.354637128966949</c:v>
                </c:pt>
                <c:pt idx="66">
                  <c:v>3.354637128966949</c:v>
                </c:pt>
                <c:pt idx="67">
                  <c:v>3.354637128966949</c:v>
                </c:pt>
                <c:pt idx="68">
                  <c:v>3.354637128966949</c:v>
                </c:pt>
                <c:pt idx="69">
                  <c:v>3.354637128966949</c:v>
                </c:pt>
                <c:pt idx="70">
                  <c:v>3.354637128966949</c:v>
                </c:pt>
                <c:pt idx="71">
                  <c:v>3.354637128966949</c:v>
                </c:pt>
                <c:pt idx="72">
                  <c:v>3.354637128966949</c:v>
                </c:pt>
                <c:pt idx="73">
                  <c:v>3.354637128966949</c:v>
                </c:pt>
                <c:pt idx="74">
                  <c:v>3.354637128966949</c:v>
                </c:pt>
                <c:pt idx="75">
                  <c:v>3.354637128966949</c:v>
                </c:pt>
                <c:pt idx="76">
                  <c:v>3.354637128966949</c:v>
                </c:pt>
                <c:pt idx="77">
                  <c:v>3.354637128966949</c:v>
                </c:pt>
                <c:pt idx="78">
                  <c:v>3.354637128966949</c:v>
                </c:pt>
                <c:pt idx="79">
                  <c:v>3.354637128966949</c:v>
                </c:pt>
                <c:pt idx="80">
                  <c:v>3.354637128966949</c:v>
                </c:pt>
                <c:pt idx="81">
                  <c:v>3.354637128966949</c:v>
                </c:pt>
                <c:pt idx="82">
                  <c:v>3.354637128966949</c:v>
                </c:pt>
                <c:pt idx="83">
                  <c:v>3.354637128966949</c:v>
                </c:pt>
                <c:pt idx="84">
                  <c:v>3.354637128966949</c:v>
                </c:pt>
                <c:pt idx="85">
                  <c:v>3.354637128966949</c:v>
                </c:pt>
                <c:pt idx="86">
                  <c:v>3.354637128966949</c:v>
                </c:pt>
                <c:pt idx="87">
                  <c:v>3.354637128966949</c:v>
                </c:pt>
                <c:pt idx="88">
                  <c:v>3.354637128966949</c:v>
                </c:pt>
                <c:pt idx="89">
                  <c:v>3.354637128966949</c:v>
                </c:pt>
                <c:pt idx="90">
                  <c:v>3.354637128966949</c:v>
                </c:pt>
                <c:pt idx="91">
                  <c:v>3.354637128966949</c:v>
                </c:pt>
                <c:pt idx="92">
                  <c:v>3.354637128966949</c:v>
                </c:pt>
                <c:pt idx="93">
                  <c:v>3.354637128966949</c:v>
                </c:pt>
                <c:pt idx="94">
                  <c:v>3.354637128966949</c:v>
                </c:pt>
                <c:pt idx="95">
                  <c:v>3.354637128966949</c:v>
                </c:pt>
                <c:pt idx="96">
                  <c:v>3.354637128966949</c:v>
                </c:pt>
                <c:pt idx="97">
                  <c:v>3.354637128966949</c:v>
                </c:pt>
                <c:pt idx="98">
                  <c:v>3.354637128966949</c:v>
                </c:pt>
                <c:pt idx="99">
                  <c:v>3.354637128966949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8C-D04B-A55B-47AA646A4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042272"/>
        <c:axId val="175364960"/>
      </c:lineChart>
      <c:catAx>
        <c:axId val="1720422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364960"/>
        <c:crosses val="autoZero"/>
        <c:auto val="1"/>
        <c:lblAlgn val="ctr"/>
        <c:lblOffset val="100"/>
        <c:noMultiLvlLbl val="0"/>
      </c:catAx>
      <c:valAx>
        <c:axId val="17536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K/AL</a:t>
                </a:r>
                <a:r>
                  <a:rPr lang="en-US" baseline="0"/>
                  <a:t> ratio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042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K/AL Dynamics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422233325867094E-2"/>
          <c:y val="3.9711259065793342E-2"/>
          <c:w val="0.87612708695876906"/>
          <c:h val="0.87657018659459329"/>
        </c:manualLayout>
      </c:layout>
      <c:scatterChart>
        <c:scatterStyle val="lineMarker"/>
        <c:varyColors val="0"/>
        <c:ser>
          <c:idx val="0"/>
          <c:order val="0"/>
          <c:tx>
            <c:strRef>
              <c:f>'Solow Model'!$M$4</c:f>
              <c:strCache>
                <c:ptCount val="1"/>
                <c:pt idx="0">
                  <c:v>gK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'Solow Model'!$L$5:$L$104</c:f>
              <c:numCache>
                <c:formatCode>0.000</c:formatCode>
                <c:ptCount val="100"/>
                <c:pt idx="0">
                  <c:v>3.9259097478746208</c:v>
                </c:pt>
                <c:pt idx="1">
                  <c:v>3.9259097478746221</c:v>
                </c:pt>
                <c:pt idx="2">
                  <c:v>3.925909747874623</c:v>
                </c:pt>
                <c:pt idx="3">
                  <c:v>3.925909747874623</c:v>
                </c:pt>
                <c:pt idx="4">
                  <c:v>3.9259097478746225</c:v>
                </c:pt>
                <c:pt idx="5">
                  <c:v>3.9259097478746234</c:v>
                </c:pt>
                <c:pt idx="6">
                  <c:v>3.9259097478746234</c:v>
                </c:pt>
                <c:pt idx="7">
                  <c:v>3.9259097478746239</c:v>
                </c:pt>
                <c:pt idx="8">
                  <c:v>3.9259097478746234</c:v>
                </c:pt>
                <c:pt idx="9">
                  <c:v>3.925909747874623</c:v>
                </c:pt>
                <c:pt idx="10">
                  <c:v>3.925909747874623</c:v>
                </c:pt>
                <c:pt idx="11">
                  <c:v>3.8946277646615446</c:v>
                </c:pt>
                <c:pt idx="12">
                  <c:v>3.8650903699798009</c:v>
                </c:pt>
                <c:pt idx="13">
                  <c:v>3.8371971444062059</c:v>
                </c:pt>
                <c:pt idx="14">
                  <c:v>3.8108537468408952</c:v>
                </c:pt>
                <c:pt idx="15">
                  <c:v>3.7859715197083208</c:v>
                </c:pt>
                <c:pt idx="16">
                  <c:v>3.762467122010388</c:v>
                </c:pt>
                <c:pt idx="17">
                  <c:v>3.7402621881108944</c:v>
                </c:pt>
                <c:pt idx="18">
                  <c:v>3.7192830103002255</c:v>
                </c:pt>
                <c:pt idx="19">
                  <c:v>3.6994602433453783</c:v>
                </c:pt>
                <c:pt idx="20">
                  <c:v>3.6807286293737023</c:v>
                </c:pt>
                <c:pt idx="21">
                  <c:v>3.6630267415705009</c:v>
                </c:pt>
                <c:pt idx="22">
                  <c:v>3.6462967452915378</c:v>
                </c:pt>
                <c:pt idx="23">
                  <c:v>3.6304841753025858</c:v>
                </c:pt>
                <c:pt idx="24">
                  <c:v>3.6155377279601084</c:v>
                </c:pt>
                <c:pt idx="25">
                  <c:v>3.6014090672407608</c:v>
                </c:pt>
                <c:pt idx="26">
                  <c:v>3.5880526436133318</c:v>
                </c:pt>
                <c:pt idx="27">
                  <c:v>3.5754255248256448</c:v>
                </c:pt>
                <c:pt idx="28">
                  <c:v>3.5634872377512976</c:v>
                </c:pt>
                <c:pt idx="29">
                  <c:v>3.5521996205076278</c:v>
                </c:pt>
                <c:pt idx="30">
                  <c:v>3.5415266841173065</c:v>
                </c:pt>
                <c:pt idx="31">
                  <c:v>3.5314344830419695</c:v>
                </c:pt>
                <c:pt idx="32">
                  <c:v>3.5218909939677712</c:v>
                </c:pt>
                <c:pt idx="33">
                  <c:v>3.5128660022699867</c:v>
                </c:pt>
                <c:pt idx="34">
                  <c:v>3.5043309956272046</c:v>
                </c:pt>
                <c:pt idx="35">
                  <c:v>3.4962590642955385</c:v>
                </c:pt>
                <c:pt idx="36">
                  <c:v>3.4886248075899391</c:v>
                </c:pt>
                <c:pt idx="37">
                  <c:v>3.4814042461534194</c:v>
                </c:pt>
                <c:pt idx="38">
                  <c:v>3.4745747396259659</c:v>
                </c:pt>
                <c:pt idx="39">
                  <c:v>3.4681149093534596</c:v>
                </c:pt>
                <c:pt idx="40">
                  <c:v>3.4620045658031566</c:v>
                </c:pt>
                <c:pt idx="41">
                  <c:v>3.4562246403764592</c:v>
                </c:pt>
                <c:pt idx="42">
                  <c:v>3.4507571213319492</c:v>
                </c:pt>
                <c:pt idx="43">
                  <c:v>3.4455849935521861</c:v>
                </c:pt>
                <c:pt idx="44">
                  <c:v>3.440692181906658</c:v>
                </c:pt>
                <c:pt idx="45">
                  <c:v>3.4360634979807463</c:v>
                </c:pt>
                <c:pt idx="46">
                  <c:v>3.4316845899566402</c:v>
                </c:pt>
                <c:pt idx="47">
                  <c:v>3.4275418954469949</c:v>
                </c:pt>
                <c:pt idx="48">
                  <c:v>3.4236225970958873</c:v>
                </c:pt>
                <c:pt idx="49">
                  <c:v>3.4199145807742792</c:v>
                </c:pt>
                <c:pt idx="50">
                  <c:v>3.4164063962089442</c:v>
                </c:pt>
                <c:pt idx="51">
                  <c:v>3.4130872198947069</c:v>
                </c:pt>
                <c:pt idx="52">
                  <c:v>3.4099468201498375</c:v>
                </c:pt>
                <c:pt idx="53">
                  <c:v>3.4069755241838111</c:v>
                </c:pt>
                <c:pt idx="54">
                  <c:v>3.4041641870552568</c:v>
                </c:pt>
                <c:pt idx="55">
                  <c:v>3.4015041624059301</c:v>
                </c:pt>
                <c:pt idx="56">
                  <c:v>3.3989872748639716</c:v>
                </c:pt>
                <c:pt idx="57">
                  <c:v>3.396605794016609</c:v>
                </c:pt>
                <c:pt idx="58">
                  <c:v>3.3943524098589042</c:v>
                </c:pt>
                <c:pt idx="59">
                  <c:v>3.3922202096310565</c:v>
                </c:pt>
                <c:pt idx="60">
                  <c:v>3.390202655962355</c:v>
                </c:pt>
                <c:pt idx="61">
                  <c:v>3.3882935662450318</c:v>
                </c:pt>
                <c:pt idx="62">
                  <c:v>3.3864870931660289</c:v>
                </c:pt>
                <c:pt idx="63">
                  <c:v>3.3847777063292459</c:v>
                </c:pt>
                <c:pt idx="64">
                  <c:v>3.3831601749049272</c:v>
                </c:pt>
                <c:pt idx="65">
                  <c:v>3.3816295512467947</c:v>
                </c:pt>
                <c:pt idx="66">
                  <c:v>3.3801811554211492</c:v>
                </c:pt>
                <c:pt idx="67">
                  <c:v>3.3788105605955496</c:v>
                </c:pt>
                <c:pt idx="68">
                  <c:v>3.3775135792378581</c:v>
                </c:pt>
                <c:pt idx="69">
                  <c:v>3.3762862500793944</c:v>
                </c:pt>
                <c:pt idx="70">
                  <c:v>3.3751248257987179</c:v>
                </c:pt>
                <c:pt idx="71">
                  <c:v>3.3740257613851461</c:v>
                </c:pt>
                <c:pt idx="72">
                  <c:v>3.3729857031435464</c:v>
                </c:pt>
                <c:pt idx="73">
                  <c:v>3.3720014783041985</c:v>
                </c:pt>
                <c:pt idx="74">
                  <c:v>3.3710700852036766</c:v>
                </c:pt>
                <c:pt idx="75">
                  <c:v>3.3701886840046691</c:v>
                </c:pt>
                <c:pt idx="76">
                  <c:v>3.3693545879245375</c:v>
                </c:pt>
                <c:pt idx="77">
                  <c:v>3.368565254944186</c:v>
                </c:pt>
                <c:pt idx="78">
                  <c:v>3.3678182799704124</c:v>
                </c:pt>
                <c:pt idx="79">
                  <c:v>3.3671113874265206</c:v>
                </c:pt>
                <c:pt idx="80">
                  <c:v>3.3664424242473712</c:v>
                </c:pt>
                <c:pt idx="81">
                  <c:v>3.3658093532564428</c:v>
                </c:pt>
                <c:pt idx="82">
                  <c:v>3.3652102469037457</c:v>
                </c:pt>
                <c:pt idx="83">
                  <c:v>3.3646432813446348</c:v>
                </c:pt>
                <c:pt idx="84">
                  <c:v>3.3641067308407084</c:v>
                </c:pt>
                <c:pt idx="85">
                  <c:v>3.3635989624650304</c:v>
                </c:pt>
                <c:pt idx="86">
                  <c:v>3.3631184310949385</c:v>
                </c:pt>
                <c:pt idx="87">
                  <c:v>3.3626636746766163</c:v>
                </c:pt>
                <c:pt idx="88">
                  <c:v>3.362233309746518</c:v>
                </c:pt>
                <c:pt idx="89">
                  <c:v>3.3618260271955682</c:v>
                </c:pt>
                <c:pt idx="90">
                  <c:v>3.361440588262826</c:v>
                </c:pt>
                <c:pt idx="91">
                  <c:v>3.361075820746076</c:v>
                </c:pt>
                <c:pt idx="92">
                  <c:v>3.3607306154174825</c:v>
                </c:pt>
                <c:pt idx="93">
                  <c:v>3.3604039226331164</c:v>
                </c:pt>
                <c:pt idx="94">
                  <c:v>3.3600947491257784</c:v>
                </c:pt>
                <c:pt idx="95">
                  <c:v>3.3598021549711312</c:v>
                </c:pt>
                <c:pt idx="96">
                  <c:v>3.3595252507177089</c:v>
                </c:pt>
                <c:pt idx="97">
                  <c:v>3.3592631946718776</c:v>
                </c:pt>
                <c:pt idx="98">
                  <c:v>3.3590151903293428</c:v>
                </c:pt>
                <c:pt idx="99">
                  <c:v>3.3587804839452224</c:v>
                </c:pt>
              </c:numCache>
            </c:numRef>
          </c:xVal>
          <c:yVal>
            <c:numRef>
              <c:f>'Solow Model'!$M$5:$M$104</c:f>
              <c:numCache>
                <c:formatCode>0.000</c:formatCode>
                <c:ptCount val="100"/>
                <c:pt idx="0">
                  <c:v>3.0000000000000013E-2</c:v>
                </c:pt>
                <c:pt idx="1">
                  <c:v>2.9999999999999985E-2</c:v>
                </c:pt>
                <c:pt idx="2">
                  <c:v>2.9999999999999971E-2</c:v>
                </c:pt>
                <c:pt idx="3">
                  <c:v>2.9999999999999971E-2</c:v>
                </c:pt>
                <c:pt idx="4">
                  <c:v>2.9999999999999985E-2</c:v>
                </c:pt>
                <c:pt idx="5">
                  <c:v>2.9999999999999971E-2</c:v>
                </c:pt>
                <c:pt idx="6">
                  <c:v>2.9999999999999971E-2</c:v>
                </c:pt>
                <c:pt idx="7">
                  <c:v>2.9999999999999957E-2</c:v>
                </c:pt>
                <c:pt idx="8">
                  <c:v>2.9999999999999971E-2</c:v>
                </c:pt>
                <c:pt idx="9">
                  <c:v>2.9999999999999971E-2</c:v>
                </c:pt>
                <c:pt idx="10">
                  <c:v>2.1999999999999964E-2</c:v>
                </c:pt>
                <c:pt idx="11">
                  <c:v>2.2386956115966652E-2</c:v>
                </c:pt>
                <c:pt idx="12">
                  <c:v>2.2757126383698811E-2</c:v>
                </c:pt>
                <c:pt idx="13">
                  <c:v>2.3111054797458896E-2</c:v>
                </c:pt>
                <c:pt idx="14">
                  <c:v>2.3449285658674809E-2</c:v>
                </c:pt>
                <c:pt idx="15">
                  <c:v>2.3772361470045786E-2</c:v>
                </c:pt>
                <c:pt idx="16">
                  <c:v>2.4080821041547101E-2</c:v>
                </c:pt>
                <c:pt idx="17">
                  <c:v>2.4375197799616638E-2</c:v>
                </c:pt>
                <c:pt idx="18">
                  <c:v>2.4656018289836712E-2</c:v>
                </c:pt>
                <c:pt idx="19">
                  <c:v>2.4923800862711162E-2</c:v>
                </c:pt>
                <c:pt idx="20">
                  <c:v>2.5179054531658696E-2</c:v>
                </c:pt>
                <c:pt idx="21">
                  <c:v>2.5422277992065243E-2</c:v>
                </c:pt>
                <c:pt idx="22">
                  <c:v>2.5653958790135878E-2</c:v>
                </c:pt>
                <c:pt idx="23">
                  <c:v>2.5874572630334366E-2</c:v>
                </c:pt>
                <c:pt idx="24">
                  <c:v>2.6084582810370016E-2</c:v>
                </c:pt>
                <c:pt idx="25">
                  <c:v>2.6284439772968057E-2</c:v>
                </c:pt>
                <c:pt idx="26">
                  <c:v>2.6474580764016556E-2</c:v>
                </c:pt>
                <c:pt idx="27">
                  <c:v>2.6655429587106969E-2</c:v>
                </c:pt>
                <c:pt idx="28">
                  <c:v>2.6827396444955937E-2</c:v>
                </c:pt>
                <c:pt idx="29">
                  <c:v>2.6990877858702189E-2</c:v>
                </c:pt>
                <c:pt idx="30">
                  <c:v>2.7146256656600587E-2</c:v>
                </c:pt>
                <c:pt idx="31">
                  <c:v>2.729390202417499E-2</c:v>
                </c:pt>
                <c:pt idx="32">
                  <c:v>2.7434169608435269E-2</c:v>
                </c:pt>
                <c:pt idx="33">
                  <c:v>2.7567401669302022E-2</c:v>
                </c:pt>
                <c:pt idx="34">
                  <c:v>2.7693927271911126E-2</c:v>
                </c:pt>
                <c:pt idx="35">
                  <c:v>2.7814062513983953E-2</c:v>
                </c:pt>
                <c:pt idx="36">
                  <c:v>2.792811078294366E-2</c:v>
                </c:pt>
                <c:pt idx="37">
                  <c:v>2.8036363037930473E-2</c:v>
                </c:pt>
                <c:pt idx="38">
                  <c:v>2.8139098112319558E-2</c:v>
                </c:pt>
                <c:pt idx="39">
                  <c:v>2.8236583032768145E-2</c:v>
                </c:pt>
                <c:pt idx="40">
                  <c:v>2.8329073351218412E-2</c:v>
                </c:pt>
                <c:pt idx="41">
                  <c:v>2.841681348665491E-2</c:v>
                </c:pt>
                <c:pt idx="42">
                  <c:v>2.8500037073762099E-2</c:v>
                </c:pt>
                <c:pt idx="43">
                  <c:v>2.8578967315949055E-2</c:v>
                </c:pt>
                <c:pt idx="44">
                  <c:v>2.8653817340505261E-2</c:v>
                </c:pt>
                <c:pt idx="45">
                  <c:v>2.8724790553923032E-2</c:v>
                </c:pt>
                <c:pt idx="46">
                  <c:v>2.8792080995672653E-2</c:v>
                </c:pt>
                <c:pt idx="47">
                  <c:v>2.8855873688943809E-2</c:v>
                </c:pt>
                <c:pt idx="48">
                  <c:v>2.891634498707385E-2</c:v>
                </c:pt>
                <c:pt idx="49">
                  <c:v>2.8973662914571346E-2</c:v>
                </c:pt>
                <c:pt idx="50">
                  <c:v>2.9027987501813429E-2</c:v>
                </c:pt>
                <c:pt idx="51">
                  <c:v>2.907947111264679E-2</c:v>
                </c:pt>
                <c:pt idx="52">
                  <c:v>2.912825876426095E-2</c:v>
                </c:pt>
                <c:pt idx="53">
                  <c:v>2.9174488438823393E-2</c:v>
                </c:pt>
                <c:pt idx="54">
                  <c:v>2.9218291386475873E-2</c:v>
                </c:pt>
                <c:pt idx="55">
                  <c:v>2.9259792419387753E-2</c:v>
                </c:pt>
                <c:pt idx="56">
                  <c:v>2.9299110196648021E-2</c:v>
                </c:pt>
                <c:pt idx="57">
                  <c:v>2.9336357499852611E-2</c:v>
                </c:pt>
                <c:pt idx="58">
                  <c:v>2.937164149930975E-2</c:v>
                </c:pt>
                <c:pt idx="59">
                  <c:v>2.9405064010843418E-2</c:v>
                </c:pt>
                <c:pt idx="60">
                  <c:v>2.9436721743224814E-2</c:v>
                </c:pt>
                <c:pt idx="61">
                  <c:v>2.9466706536304663E-2</c:v>
                </c:pt>
                <c:pt idx="62">
                  <c:v>2.9495105589956203E-2</c:v>
                </c:pt>
                <c:pt idx="63">
                  <c:v>2.9522001683968624E-2</c:v>
                </c:pt>
                <c:pt idx="64">
                  <c:v>2.9547473389058582E-2</c:v>
                </c:pt>
                <c:pt idx="65">
                  <c:v>2.9571595269187262E-2</c:v>
                </c:pt>
                <c:pt idx="66">
                  <c:v>2.9594438075389709E-2</c:v>
                </c:pt>
                <c:pt idx="67">
                  <c:v>2.9616068931335948E-2</c:v>
                </c:pt>
                <c:pt idx="68">
                  <c:v>2.9636551510855563E-2</c:v>
                </c:pt>
                <c:pt idx="69">
                  <c:v>2.965594620766504E-2</c:v>
                </c:pt>
                <c:pt idx="70">
                  <c:v>2.9674310297543458E-2</c:v>
                </c:pt>
                <c:pt idx="71">
                  <c:v>2.9691698093205696E-2</c:v>
                </c:pt>
                <c:pt idx="72">
                  <c:v>2.9708161092124569E-2</c:v>
                </c:pt>
                <c:pt idx="73">
                  <c:v>2.972374811755342E-2</c:v>
                </c:pt>
                <c:pt idx="74">
                  <c:v>2.9738505453000191E-2</c:v>
                </c:pt>
                <c:pt idx="75">
                  <c:v>2.9752476970401204E-2</c:v>
                </c:pt>
                <c:pt idx="76">
                  <c:v>2.9765704252240829E-2</c:v>
                </c:pt>
                <c:pt idx="77">
                  <c:v>2.9778226707857666E-2</c:v>
                </c:pt>
                <c:pt idx="78">
                  <c:v>2.9790081684175532E-2</c:v>
                </c:pt>
                <c:pt idx="79">
                  <c:v>2.9801304571089676E-2</c:v>
                </c:pt>
                <c:pt idx="80">
                  <c:v>2.9811928901735327E-2</c:v>
                </c:pt>
                <c:pt idx="81">
                  <c:v>2.9821986447858342E-2</c:v>
                </c:pt>
                <c:pt idx="82">
                  <c:v>2.983150731050152E-2</c:v>
                </c:pt>
                <c:pt idx="83">
                  <c:v>2.9840520006214233E-2</c:v>
                </c:pt>
                <c:pt idx="84">
                  <c:v>2.9849051548985664E-2</c:v>
                </c:pt>
                <c:pt idx="85">
                  <c:v>2.9857127528095731E-2</c:v>
                </c:pt>
                <c:pt idx="86">
                  <c:v>2.9864772182070537E-2</c:v>
                </c:pt>
                <c:pt idx="87">
                  <c:v>2.9872008468922878E-2</c:v>
                </c:pt>
                <c:pt idx="88">
                  <c:v>2.9878858132851127E-2</c:v>
                </c:pt>
                <c:pt idx="89">
                  <c:v>2.9885341767563176E-2</c:v>
                </c:pt>
                <c:pt idx="90">
                  <c:v>2.9891478876386365E-2</c:v>
                </c:pt>
                <c:pt idx="91">
                  <c:v>2.9897287929316188E-2</c:v>
                </c:pt>
                <c:pt idx="92">
                  <c:v>2.9902786417152077E-2</c:v>
                </c:pt>
                <c:pt idx="93">
                  <c:v>2.9907990902860976E-2</c:v>
                </c:pt>
                <c:pt idx="94">
                  <c:v>2.9912917070303996E-2</c:v>
                </c:pt>
                <c:pt idx="95">
                  <c:v>2.9917579770455754E-2</c:v>
                </c:pt>
                <c:pt idx="96">
                  <c:v>2.9921993065239558E-2</c:v>
                </c:pt>
                <c:pt idx="97">
                  <c:v>2.9926170269096955E-2</c:v>
                </c:pt>
                <c:pt idx="98">
                  <c:v>2.9930123988404181E-2</c:v>
                </c:pt>
                <c:pt idx="99">
                  <c:v>2.9933866158843303E-2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C38-FF41-B279-7B1368B22029}"/>
            </c:ext>
          </c:extLst>
        </c:ser>
        <c:ser>
          <c:idx val="1"/>
          <c:order val="1"/>
          <c:tx>
            <c:strRef>
              <c:f>'Solow Model'!$N$4</c:f>
              <c:strCache>
                <c:ptCount val="1"/>
                <c:pt idx="0">
                  <c:v>gAh+gL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'Solow Model'!$L$5:$L$104</c:f>
              <c:numCache>
                <c:formatCode>0.000</c:formatCode>
                <c:ptCount val="100"/>
                <c:pt idx="0">
                  <c:v>3.9259097478746208</c:v>
                </c:pt>
                <c:pt idx="1">
                  <c:v>3.9259097478746221</c:v>
                </c:pt>
                <c:pt idx="2">
                  <c:v>3.925909747874623</c:v>
                </c:pt>
                <c:pt idx="3">
                  <c:v>3.925909747874623</c:v>
                </c:pt>
                <c:pt idx="4">
                  <c:v>3.9259097478746225</c:v>
                </c:pt>
                <c:pt idx="5">
                  <c:v>3.9259097478746234</c:v>
                </c:pt>
                <c:pt idx="6">
                  <c:v>3.9259097478746234</c:v>
                </c:pt>
                <c:pt idx="7">
                  <c:v>3.9259097478746239</c:v>
                </c:pt>
                <c:pt idx="8">
                  <c:v>3.9259097478746234</c:v>
                </c:pt>
                <c:pt idx="9">
                  <c:v>3.925909747874623</c:v>
                </c:pt>
                <c:pt idx="10">
                  <c:v>3.925909747874623</c:v>
                </c:pt>
                <c:pt idx="11">
                  <c:v>3.8946277646615446</c:v>
                </c:pt>
                <c:pt idx="12">
                  <c:v>3.8650903699798009</c:v>
                </c:pt>
                <c:pt idx="13">
                  <c:v>3.8371971444062059</c:v>
                </c:pt>
                <c:pt idx="14">
                  <c:v>3.8108537468408952</c:v>
                </c:pt>
                <c:pt idx="15">
                  <c:v>3.7859715197083208</c:v>
                </c:pt>
                <c:pt idx="16">
                  <c:v>3.762467122010388</c:v>
                </c:pt>
                <c:pt idx="17">
                  <c:v>3.7402621881108944</c:v>
                </c:pt>
                <c:pt idx="18">
                  <c:v>3.7192830103002255</c:v>
                </c:pt>
                <c:pt idx="19">
                  <c:v>3.6994602433453783</c:v>
                </c:pt>
                <c:pt idx="20">
                  <c:v>3.6807286293737023</c:v>
                </c:pt>
                <c:pt idx="21">
                  <c:v>3.6630267415705009</c:v>
                </c:pt>
                <c:pt idx="22">
                  <c:v>3.6462967452915378</c:v>
                </c:pt>
                <c:pt idx="23">
                  <c:v>3.6304841753025858</c:v>
                </c:pt>
                <c:pt idx="24">
                  <c:v>3.6155377279601084</c:v>
                </c:pt>
                <c:pt idx="25">
                  <c:v>3.6014090672407608</c:v>
                </c:pt>
                <c:pt idx="26">
                  <c:v>3.5880526436133318</c:v>
                </c:pt>
                <c:pt idx="27">
                  <c:v>3.5754255248256448</c:v>
                </c:pt>
                <c:pt idx="28">
                  <c:v>3.5634872377512976</c:v>
                </c:pt>
                <c:pt idx="29">
                  <c:v>3.5521996205076278</c:v>
                </c:pt>
                <c:pt idx="30">
                  <c:v>3.5415266841173065</c:v>
                </c:pt>
                <c:pt idx="31">
                  <c:v>3.5314344830419695</c:v>
                </c:pt>
                <c:pt idx="32">
                  <c:v>3.5218909939677712</c:v>
                </c:pt>
                <c:pt idx="33">
                  <c:v>3.5128660022699867</c:v>
                </c:pt>
                <c:pt idx="34">
                  <c:v>3.5043309956272046</c:v>
                </c:pt>
                <c:pt idx="35">
                  <c:v>3.4962590642955385</c:v>
                </c:pt>
                <c:pt idx="36">
                  <c:v>3.4886248075899391</c:v>
                </c:pt>
                <c:pt idx="37">
                  <c:v>3.4814042461534194</c:v>
                </c:pt>
                <c:pt idx="38">
                  <c:v>3.4745747396259659</c:v>
                </c:pt>
                <c:pt idx="39">
                  <c:v>3.4681149093534596</c:v>
                </c:pt>
                <c:pt idx="40">
                  <c:v>3.4620045658031566</c:v>
                </c:pt>
                <c:pt idx="41">
                  <c:v>3.4562246403764592</c:v>
                </c:pt>
                <c:pt idx="42">
                  <c:v>3.4507571213319492</c:v>
                </c:pt>
                <c:pt idx="43">
                  <c:v>3.4455849935521861</c:v>
                </c:pt>
                <c:pt idx="44">
                  <c:v>3.440692181906658</c:v>
                </c:pt>
                <c:pt idx="45">
                  <c:v>3.4360634979807463</c:v>
                </c:pt>
                <c:pt idx="46">
                  <c:v>3.4316845899566402</c:v>
                </c:pt>
                <c:pt idx="47">
                  <c:v>3.4275418954469949</c:v>
                </c:pt>
                <c:pt idx="48">
                  <c:v>3.4236225970958873</c:v>
                </c:pt>
                <c:pt idx="49">
                  <c:v>3.4199145807742792</c:v>
                </c:pt>
                <c:pt idx="50">
                  <c:v>3.4164063962089442</c:v>
                </c:pt>
                <c:pt idx="51">
                  <c:v>3.4130872198947069</c:v>
                </c:pt>
                <c:pt idx="52">
                  <c:v>3.4099468201498375</c:v>
                </c:pt>
                <c:pt idx="53">
                  <c:v>3.4069755241838111</c:v>
                </c:pt>
                <c:pt idx="54">
                  <c:v>3.4041641870552568</c:v>
                </c:pt>
                <c:pt idx="55">
                  <c:v>3.4015041624059301</c:v>
                </c:pt>
                <c:pt idx="56">
                  <c:v>3.3989872748639716</c:v>
                </c:pt>
                <c:pt idx="57">
                  <c:v>3.396605794016609</c:v>
                </c:pt>
                <c:pt idx="58">
                  <c:v>3.3943524098589042</c:v>
                </c:pt>
                <c:pt idx="59">
                  <c:v>3.3922202096310565</c:v>
                </c:pt>
                <c:pt idx="60">
                  <c:v>3.390202655962355</c:v>
                </c:pt>
                <c:pt idx="61">
                  <c:v>3.3882935662450318</c:v>
                </c:pt>
                <c:pt idx="62">
                  <c:v>3.3864870931660289</c:v>
                </c:pt>
                <c:pt idx="63">
                  <c:v>3.3847777063292459</c:v>
                </c:pt>
                <c:pt idx="64">
                  <c:v>3.3831601749049272</c:v>
                </c:pt>
                <c:pt idx="65">
                  <c:v>3.3816295512467947</c:v>
                </c:pt>
                <c:pt idx="66">
                  <c:v>3.3801811554211492</c:v>
                </c:pt>
                <c:pt idx="67">
                  <c:v>3.3788105605955496</c:v>
                </c:pt>
                <c:pt idx="68">
                  <c:v>3.3775135792378581</c:v>
                </c:pt>
                <c:pt idx="69">
                  <c:v>3.3762862500793944</c:v>
                </c:pt>
                <c:pt idx="70">
                  <c:v>3.3751248257987179</c:v>
                </c:pt>
                <c:pt idx="71">
                  <c:v>3.3740257613851461</c:v>
                </c:pt>
                <c:pt idx="72">
                  <c:v>3.3729857031435464</c:v>
                </c:pt>
                <c:pt idx="73">
                  <c:v>3.3720014783041985</c:v>
                </c:pt>
                <c:pt idx="74">
                  <c:v>3.3710700852036766</c:v>
                </c:pt>
                <c:pt idx="75">
                  <c:v>3.3701886840046691</c:v>
                </c:pt>
                <c:pt idx="76">
                  <c:v>3.3693545879245375</c:v>
                </c:pt>
                <c:pt idx="77">
                  <c:v>3.368565254944186</c:v>
                </c:pt>
                <c:pt idx="78">
                  <c:v>3.3678182799704124</c:v>
                </c:pt>
                <c:pt idx="79">
                  <c:v>3.3671113874265206</c:v>
                </c:pt>
                <c:pt idx="80">
                  <c:v>3.3664424242473712</c:v>
                </c:pt>
                <c:pt idx="81">
                  <c:v>3.3658093532564428</c:v>
                </c:pt>
                <c:pt idx="82">
                  <c:v>3.3652102469037457</c:v>
                </c:pt>
                <c:pt idx="83">
                  <c:v>3.3646432813446348</c:v>
                </c:pt>
                <c:pt idx="84">
                  <c:v>3.3641067308407084</c:v>
                </c:pt>
                <c:pt idx="85">
                  <c:v>3.3635989624650304</c:v>
                </c:pt>
                <c:pt idx="86">
                  <c:v>3.3631184310949385</c:v>
                </c:pt>
                <c:pt idx="87">
                  <c:v>3.3626636746766163</c:v>
                </c:pt>
                <c:pt idx="88">
                  <c:v>3.362233309746518</c:v>
                </c:pt>
                <c:pt idx="89">
                  <c:v>3.3618260271955682</c:v>
                </c:pt>
                <c:pt idx="90">
                  <c:v>3.361440588262826</c:v>
                </c:pt>
                <c:pt idx="91">
                  <c:v>3.361075820746076</c:v>
                </c:pt>
                <c:pt idx="92">
                  <c:v>3.3607306154174825</c:v>
                </c:pt>
                <c:pt idx="93">
                  <c:v>3.3604039226331164</c:v>
                </c:pt>
                <c:pt idx="94">
                  <c:v>3.3600947491257784</c:v>
                </c:pt>
                <c:pt idx="95">
                  <c:v>3.3598021549711312</c:v>
                </c:pt>
                <c:pt idx="96">
                  <c:v>3.3595252507177089</c:v>
                </c:pt>
                <c:pt idx="97">
                  <c:v>3.3592631946718776</c:v>
                </c:pt>
                <c:pt idx="98">
                  <c:v>3.3590151903293428</c:v>
                </c:pt>
                <c:pt idx="99">
                  <c:v>3.3587804839452224</c:v>
                </c:pt>
              </c:numCache>
            </c:numRef>
          </c:xVal>
          <c:yVal>
            <c:numRef>
              <c:f>'Solow Model'!$N$4:$N$104</c:f>
              <c:numCache>
                <c:formatCode>0.000</c:formatCode>
                <c:ptCount val="101"/>
                <c:pt idx="0">
                  <c:v>0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  <c:pt idx="20">
                  <c:v>0.03</c:v>
                </c:pt>
                <c:pt idx="21">
                  <c:v>0.03</c:v>
                </c:pt>
                <c:pt idx="22">
                  <c:v>0.03</c:v>
                </c:pt>
                <c:pt idx="23">
                  <c:v>0.03</c:v>
                </c:pt>
                <c:pt idx="24">
                  <c:v>0.03</c:v>
                </c:pt>
                <c:pt idx="25">
                  <c:v>0.03</c:v>
                </c:pt>
                <c:pt idx="26">
                  <c:v>0.03</c:v>
                </c:pt>
                <c:pt idx="27">
                  <c:v>0.03</c:v>
                </c:pt>
                <c:pt idx="28">
                  <c:v>0.03</c:v>
                </c:pt>
                <c:pt idx="29">
                  <c:v>0.03</c:v>
                </c:pt>
                <c:pt idx="30">
                  <c:v>0.03</c:v>
                </c:pt>
                <c:pt idx="31">
                  <c:v>0.03</c:v>
                </c:pt>
                <c:pt idx="32">
                  <c:v>0.03</c:v>
                </c:pt>
                <c:pt idx="33">
                  <c:v>0.03</c:v>
                </c:pt>
                <c:pt idx="34">
                  <c:v>0.03</c:v>
                </c:pt>
                <c:pt idx="35">
                  <c:v>0.03</c:v>
                </c:pt>
                <c:pt idx="36">
                  <c:v>0.03</c:v>
                </c:pt>
                <c:pt idx="37">
                  <c:v>0.03</c:v>
                </c:pt>
                <c:pt idx="38">
                  <c:v>0.03</c:v>
                </c:pt>
                <c:pt idx="39">
                  <c:v>0.03</c:v>
                </c:pt>
                <c:pt idx="40">
                  <c:v>0.03</c:v>
                </c:pt>
                <c:pt idx="41">
                  <c:v>0.03</c:v>
                </c:pt>
                <c:pt idx="42">
                  <c:v>0.03</c:v>
                </c:pt>
                <c:pt idx="43">
                  <c:v>0.03</c:v>
                </c:pt>
                <c:pt idx="44">
                  <c:v>0.03</c:v>
                </c:pt>
                <c:pt idx="45">
                  <c:v>0.03</c:v>
                </c:pt>
                <c:pt idx="46">
                  <c:v>0.03</c:v>
                </c:pt>
                <c:pt idx="47">
                  <c:v>0.03</c:v>
                </c:pt>
                <c:pt idx="48">
                  <c:v>0.03</c:v>
                </c:pt>
                <c:pt idx="49">
                  <c:v>0.03</c:v>
                </c:pt>
                <c:pt idx="50">
                  <c:v>0.03</c:v>
                </c:pt>
                <c:pt idx="51">
                  <c:v>0.03</c:v>
                </c:pt>
                <c:pt idx="52">
                  <c:v>0.03</c:v>
                </c:pt>
                <c:pt idx="53">
                  <c:v>0.03</c:v>
                </c:pt>
                <c:pt idx="54">
                  <c:v>0.03</c:v>
                </c:pt>
                <c:pt idx="55">
                  <c:v>0.03</c:v>
                </c:pt>
                <c:pt idx="56">
                  <c:v>0.03</c:v>
                </c:pt>
                <c:pt idx="57">
                  <c:v>0.03</c:v>
                </c:pt>
                <c:pt idx="58">
                  <c:v>0.03</c:v>
                </c:pt>
                <c:pt idx="59">
                  <c:v>0.03</c:v>
                </c:pt>
                <c:pt idx="60">
                  <c:v>0.03</c:v>
                </c:pt>
                <c:pt idx="61">
                  <c:v>0.03</c:v>
                </c:pt>
                <c:pt idx="62">
                  <c:v>0.03</c:v>
                </c:pt>
                <c:pt idx="63">
                  <c:v>0.03</c:v>
                </c:pt>
                <c:pt idx="64">
                  <c:v>0.03</c:v>
                </c:pt>
                <c:pt idx="65">
                  <c:v>0.03</c:v>
                </c:pt>
                <c:pt idx="66">
                  <c:v>0.03</c:v>
                </c:pt>
                <c:pt idx="67">
                  <c:v>0.03</c:v>
                </c:pt>
                <c:pt idx="68">
                  <c:v>0.03</c:v>
                </c:pt>
                <c:pt idx="69">
                  <c:v>0.03</c:v>
                </c:pt>
                <c:pt idx="70">
                  <c:v>0.03</c:v>
                </c:pt>
                <c:pt idx="71">
                  <c:v>0.03</c:v>
                </c:pt>
                <c:pt idx="72">
                  <c:v>0.03</c:v>
                </c:pt>
                <c:pt idx="73">
                  <c:v>0.03</c:v>
                </c:pt>
                <c:pt idx="74">
                  <c:v>0.03</c:v>
                </c:pt>
                <c:pt idx="75">
                  <c:v>0.03</c:v>
                </c:pt>
                <c:pt idx="76">
                  <c:v>0.03</c:v>
                </c:pt>
                <c:pt idx="77">
                  <c:v>0.03</c:v>
                </c:pt>
                <c:pt idx="78">
                  <c:v>0.03</c:v>
                </c:pt>
                <c:pt idx="79">
                  <c:v>0.03</c:v>
                </c:pt>
                <c:pt idx="80">
                  <c:v>0.03</c:v>
                </c:pt>
                <c:pt idx="81">
                  <c:v>0.03</c:v>
                </c:pt>
                <c:pt idx="82">
                  <c:v>0.03</c:v>
                </c:pt>
                <c:pt idx="83">
                  <c:v>0.03</c:v>
                </c:pt>
                <c:pt idx="84">
                  <c:v>0.03</c:v>
                </c:pt>
                <c:pt idx="85">
                  <c:v>0.03</c:v>
                </c:pt>
                <c:pt idx="86">
                  <c:v>0.03</c:v>
                </c:pt>
                <c:pt idx="87">
                  <c:v>0.03</c:v>
                </c:pt>
                <c:pt idx="88">
                  <c:v>0.03</c:v>
                </c:pt>
                <c:pt idx="89">
                  <c:v>0.03</c:v>
                </c:pt>
                <c:pt idx="90">
                  <c:v>0.03</c:v>
                </c:pt>
                <c:pt idx="91">
                  <c:v>0.03</c:v>
                </c:pt>
                <c:pt idx="92">
                  <c:v>0.03</c:v>
                </c:pt>
                <c:pt idx="93">
                  <c:v>0.03</c:v>
                </c:pt>
                <c:pt idx="94">
                  <c:v>0.03</c:v>
                </c:pt>
                <c:pt idx="95">
                  <c:v>0.03</c:v>
                </c:pt>
                <c:pt idx="96">
                  <c:v>0.03</c:v>
                </c:pt>
                <c:pt idx="97">
                  <c:v>0.03</c:v>
                </c:pt>
                <c:pt idx="98">
                  <c:v>0.03</c:v>
                </c:pt>
                <c:pt idx="99">
                  <c:v>0.03</c:v>
                </c:pt>
                <c:pt idx="100">
                  <c:v>0.03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C38-FF41-B279-7B1368B22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9279040"/>
        <c:axId val="1779282176"/>
      </c:scatterChart>
      <c:valAx>
        <c:axId val="1779279040"/>
        <c:scaling>
          <c:orientation val="minMax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K/AL</a:t>
                </a:r>
                <a:r>
                  <a:rPr lang="en-US" sz="1200" b="1" baseline="0"/>
                  <a:t> Ratio</a:t>
                </a:r>
                <a:endParaRPr lang="en-US" sz="12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9282176"/>
        <c:crosses val="autoZero"/>
        <c:crossBetween val="midCat"/>
      </c:valAx>
      <c:valAx>
        <c:axId val="1779282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Growt</a:t>
                </a:r>
                <a:r>
                  <a:rPr lang="en-US" sz="1600" b="1" baseline="0"/>
                  <a:t>h rates</a:t>
                </a:r>
                <a:endParaRPr lang="en-US" sz="16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92790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5725878859737129"/>
          <c:y val="9.7560975609756101E-2"/>
          <c:w val="0.17814641413066609"/>
          <c:h val="9.50667807322310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800100</xdr:colOff>
      <xdr:row>1</xdr:row>
      <xdr:rowOff>12700</xdr:rowOff>
    </xdr:from>
    <xdr:to>
      <xdr:col>12</xdr:col>
      <xdr:colOff>12700</xdr:colOff>
      <xdr:row>29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DF042BB-23C5-B942-B3DF-F892039026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812800</xdr:colOff>
      <xdr:row>30</xdr:row>
      <xdr:rowOff>133350</xdr:rowOff>
    </xdr:from>
    <xdr:to>
      <xdr:col>12</xdr:col>
      <xdr:colOff>25400</xdr:colOff>
      <xdr:row>61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E4B0F12-4C53-7B06-7C86-CFEA5ADC30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12700</xdr:colOff>
      <xdr:row>62</xdr:row>
      <xdr:rowOff>6350</xdr:rowOff>
    </xdr:from>
    <xdr:to>
      <xdr:col>11</xdr:col>
      <xdr:colOff>812800</xdr:colOff>
      <xdr:row>88</xdr:row>
      <xdr:rowOff>12700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F074ECF-BC91-CBDE-93BB-83F38E4140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266700</xdr:colOff>
      <xdr:row>0</xdr:row>
      <xdr:rowOff>114300</xdr:rowOff>
    </xdr:from>
    <xdr:to>
      <xdr:col>24</xdr:col>
      <xdr:colOff>228600</xdr:colOff>
      <xdr:row>29</xdr:row>
      <xdr:rowOff>139700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88DF843-2776-F645-93C2-4DDAA75519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9E5F5-882A-BB41-BE06-3FD5E24A23F4}">
  <dimension ref="A1:T104"/>
  <sheetViews>
    <sheetView tabSelected="1" workbookViewId="0">
      <pane ySplit="4" topLeftCell="A5" activePane="bottomLeft" state="frozen"/>
      <selection pane="bottomLeft" activeCell="O15" sqref="O15"/>
    </sheetView>
  </sheetViews>
  <sheetFormatPr baseColWidth="10" defaultRowHeight="21" x14ac:dyDescent="0.25"/>
  <cols>
    <col min="1" max="6" width="10.83203125" style="1"/>
    <col min="7" max="20" width="10.83203125" style="2"/>
    <col min="21" max="16384" width="10.83203125" style="1"/>
  </cols>
  <sheetData>
    <row r="1" spans="1:20" x14ac:dyDescent="0.25">
      <c r="A1" s="1" t="s">
        <v>15</v>
      </c>
    </row>
    <row r="2" spans="1:20" x14ac:dyDescent="0.25">
      <c r="A2" s="1" t="s">
        <v>14</v>
      </c>
    </row>
    <row r="4" spans="1:20" s="3" customFormat="1" x14ac:dyDescent="0.25">
      <c r="A4" s="3" t="s">
        <v>0</v>
      </c>
      <c r="B4" s="3" t="s">
        <v>4</v>
      </c>
      <c r="C4" s="3" t="s">
        <v>1</v>
      </c>
      <c r="D4" s="3" t="s">
        <v>2</v>
      </c>
      <c r="E4" s="3" t="s">
        <v>3</v>
      </c>
      <c r="F4" s="3" t="s">
        <v>16</v>
      </c>
      <c r="G4" s="4" t="s">
        <v>6</v>
      </c>
      <c r="H4" s="4" t="s">
        <v>17</v>
      </c>
      <c r="I4" s="4" t="s">
        <v>7</v>
      </c>
      <c r="J4" s="4" t="s">
        <v>5</v>
      </c>
      <c r="K4" s="4" t="s">
        <v>8</v>
      </c>
      <c r="L4" s="4" t="s">
        <v>18</v>
      </c>
      <c r="M4" s="4" t="s">
        <v>9</v>
      </c>
      <c r="N4" s="4" t="s">
        <v>19</v>
      </c>
      <c r="O4" s="4" t="s">
        <v>10</v>
      </c>
      <c r="P4" s="4" t="s">
        <v>20</v>
      </c>
      <c r="Q4" s="4" t="s">
        <v>12</v>
      </c>
      <c r="R4" s="4" t="s">
        <v>13</v>
      </c>
      <c r="S4" s="4" t="s">
        <v>11</v>
      </c>
      <c r="T4" s="4" t="s">
        <v>21</v>
      </c>
    </row>
    <row r="5" spans="1:20" x14ac:dyDescent="0.25">
      <c r="A5" s="1">
        <v>1990</v>
      </c>
      <c r="B5" s="5">
        <v>0.33</v>
      </c>
      <c r="C5" s="5">
        <v>0.2</v>
      </c>
      <c r="D5" s="5">
        <v>0.01</v>
      </c>
      <c r="E5" s="5">
        <v>0.05</v>
      </c>
      <c r="F5" s="5">
        <v>0.02</v>
      </c>
      <c r="G5" s="9">
        <f>P5</f>
        <v>3.9259097478746208</v>
      </c>
      <c r="H5" s="6">
        <v>1</v>
      </c>
      <c r="I5" s="6">
        <v>1</v>
      </c>
      <c r="J5" s="2">
        <f t="shared" ref="J5:J36" si="0">G5^B5*(H5*I5)^(1-B5)</f>
        <v>1.5703638991498483</v>
      </c>
      <c r="K5" s="2">
        <f t="shared" ref="K5:K36" si="1">J5/I5</f>
        <v>1.5703638991498483</v>
      </c>
      <c r="L5" s="2">
        <f t="shared" ref="L5:L36" si="2">G5/(H5*I5)</f>
        <v>3.9259097478746208</v>
      </c>
      <c r="M5" s="2">
        <f t="shared" ref="M5:M36" si="3">C5*(1/L5)^(1-B5)-E5</f>
        <v>3.0000000000000013E-2</v>
      </c>
      <c r="N5" s="2">
        <f>F5+D5</f>
        <v>0.03</v>
      </c>
      <c r="O5" s="2">
        <f>B5*(M5-F5-D5)+F5</f>
        <v>2.0000000000000004E-2</v>
      </c>
      <c r="P5" s="2">
        <f>(C5/(D5+E5+F5))^(1/(1-B5))</f>
        <v>3.9259097478746208</v>
      </c>
      <c r="Q5" s="2">
        <f>P5^B5*H5</f>
        <v>1.5703638991498483</v>
      </c>
      <c r="R5" s="2">
        <f>LN(K5)</f>
        <v>0.45130737540070331</v>
      </c>
      <c r="S5" s="2">
        <f>LN(Q5)</f>
        <v>0.45130737540070331</v>
      </c>
      <c r="T5" s="2">
        <f>B5*LN(P5)</f>
        <v>0.45130737540070331</v>
      </c>
    </row>
    <row r="6" spans="1:20" x14ac:dyDescent="0.25">
      <c r="A6" s="1">
        <f>A5+1</f>
        <v>1991</v>
      </c>
      <c r="B6" s="1">
        <f>B5</f>
        <v>0.33</v>
      </c>
      <c r="C6" s="1">
        <f>C5</f>
        <v>0.2</v>
      </c>
      <c r="D6" s="1">
        <f>D5</f>
        <v>0.01</v>
      </c>
      <c r="E6" s="1">
        <f>E5</f>
        <v>0.05</v>
      </c>
      <c r="F6" s="1">
        <f>F5</f>
        <v>0.02</v>
      </c>
      <c r="G6" s="2">
        <f>G5*EXP(M5)</f>
        <v>4.0454714995897119</v>
      </c>
      <c r="H6" s="2">
        <f>H5*EXP(F6)</f>
        <v>1.0202013400267558</v>
      </c>
      <c r="I6" s="2">
        <f>I5*EXP(D6)</f>
        <v>1.0100501670841679</v>
      </c>
      <c r="J6" s="2">
        <f t="shared" si="0"/>
        <v>1.6181885998358845</v>
      </c>
      <c r="K6" s="2">
        <f t="shared" si="1"/>
        <v>1.6020873542423166</v>
      </c>
      <c r="L6" s="2">
        <f t="shared" si="2"/>
        <v>3.9259097478746221</v>
      </c>
      <c r="M6" s="2">
        <f t="shared" si="3"/>
        <v>2.9999999999999985E-2</v>
      </c>
      <c r="N6" s="2">
        <f t="shared" ref="N6:N69" si="4">F6+D6</f>
        <v>0.03</v>
      </c>
      <c r="O6" s="2">
        <f t="shared" ref="O6:O36" si="5">B6*(M6-F6-D6)+F6</f>
        <v>1.9999999999999997E-2</v>
      </c>
      <c r="P6" s="2">
        <f t="shared" ref="P6:P69" si="6">(C6/(D6+E6+F6))^(1/(1-B6))</f>
        <v>3.9259097478746208</v>
      </c>
      <c r="Q6" s="2">
        <f t="shared" ref="Q6:Q69" si="7">P6^B6*H6</f>
        <v>1.6020873542423164</v>
      </c>
      <c r="R6" s="2">
        <f t="shared" ref="R6:R69" si="8">LN(K6)</f>
        <v>0.47130737540070344</v>
      </c>
      <c r="S6" s="2">
        <f t="shared" ref="S6:S69" si="9">LN(Q6)</f>
        <v>0.47130737540070328</v>
      </c>
      <c r="T6" s="2">
        <f t="shared" ref="T6:T69" si="10">B6*LN(P6)</f>
        <v>0.45130737540070331</v>
      </c>
    </row>
    <row r="7" spans="1:20" x14ac:dyDescent="0.25">
      <c r="A7" s="1">
        <f t="shared" ref="A7:A70" si="11">A6+1</f>
        <v>1992</v>
      </c>
      <c r="B7" s="1">
        <f t="shared" ref="B7:B70" si="12">B6</f>
        <v>0.33</v>
      </c>
      <c r="C7" s="1">
        <f>C6</f>
        <v>0.2</v>
      </c>
      <c r="D7" s="1">
        <f t="shared" ref="D7:D70" si="13">D6</f>
        <v>0.01</v>
      </c>
      <c r="E7" s="1">
        <f t="shared" ref="E7:E70" si="14">E6</f>
        <v>0.05</v>
      </c>
      <c r="F7" s="1">
        <f t="shared" ref="F7:F70" si="15">F6</f>
        <v>0.02</v>
      </c>
      <c r="G7" s="2">
        <f t="shared" ref="G7:G70" si="16">G6*EXP(M6)</f>
        <v>4.1686744487319523</v>
      </c>
      <c r="H7" s="2">
        <f t="shared" ref="H7:H70" si="17">H6*EXP(F7)</f>
        <v>1.0408107741923882</v>
      </c>
      <c r="I7" s="2">
        <f t="shared" ref="I7:I70" si="18">I6*EXP(D7)</f>
        <v>1.0202013400267556</v>
      </c>
      <c r="J7" s="2">
        <f t="shared" si="0"/>
        <v>1.6674697794927802</v>
      </c>
      <c r="K7" s="2">
        <f t="shared" si="1"/>
        <v>1.6344516656379313</v>
      </c>
      <c r="L7" s="2">
        <f t="shared" si="2"/>
        <v>3.925909747874623</v>
      </c>
      <c r="M7" s="2">
        <f t="shared" si="3"/>
        <v>2.9999999999999971E-2</v>
      </c>
      <c r="N7" s="2">
        <f t="shared" si="4"/>
        <v>0.03</v>
      </c>
      <c r="O7" s="2">
        <f t="shared" si="5"/>
        <v>1.999999999999999E-2</v>
      </c>
      <c r="P7" s="2">
        <f t="shared" si="6"/>
        <v>3.9259097478746208</v>
      </c>
      <c r="Q7" s="2">
        <f t="shared" si="7"/>
        <v>1.6344516656379311</v>
      </c>
      <c r="R7" s="2">
        <f t="shared" si="8"/>
        <v>0.49130737540070346</v>
      </c>
      <c r="S7" s="2">
        <f t="shared" si="9"/>
        <v>0.49130737540070335</v>
      </c>
      <c r="T7" s="2">
        <f t="shared" si="10"/>
        <v>0.45130737540070331</v>
      </c>
    </row>
    <row r="8" spans="1:20" x14ac:dyDescent="0.25">
      <c r="A8" s="1">
        <f t="shared" si="11"/>
        <v>1993</v>
      </c>
      <c r="B8" s="1">
        <f t="shared" si="12"/>
        <v>0.33</v>
      </c>
      <c r="C8" s="1">
        <f t="shared" ref="C8:C70" si="19">C7</f>
        <v>0.2</v>
      </c>
      <c r="D8" s="1">
        <f t="shared" si="13"/>
        <v>0.01</v>
      </c>
      <c r="E8" s="1">
        <f t="shared" si="14"/>
        <v>0.05</v>
      </c>
      <c r="F8" s="1">
        <f t="shared" si="15"/>
        <v>0.02</v>
      </c>
      <c r="G8" s="2">
        <f t="shared" si="16"/>
        <v>4.2956294862720172</v>
      </c>
      <c r="H8" s="2">
        <f t="shared" si="17"/>
        <v>1.0618365465453596</v>
      </c>
      <c r="I8" s="2">
        <f t="shared" si="18"/>
        <v>1.0304545339535165</v>
      </c>
      <c r="J8" s="2">
        <f t="shared" si="0"/>
        <v>1.7182517945088061</v>
      </c>
      <c r="K8" s="2">
        <f t="shared" si="1"/>
        <v>1.6674697794927804</v>
      </c>
      <c r="L8" s="2">
        <f t="shared" si="2"/>
        <v>3.925909747874623</v>
      </c>
      <c r="M8" s="2">
        <f t="shared" si="3"/>
        <v>2.9999999999999971E-2</v>
      </c>
      <c r="N8" s="2">
        <f t="shared" si="4"/>
        <v>0.03</v>
      </c>
      <c r="O8" s="2">
        <f t="shared" si="5"/>
        <v>1.999999999999999E-2</v>
      </c>
      <c r="P8" s="2">
        <f t="shared" si="6"/>
        <v>3.9259097478746208</v>
      </c>
      <c r="Q8" s="2">
        <f t="shared" si="7"/>
        <v>1.6674697794927804</v>
      </c>
      <c r="R8" s="2">
        <f t="shared" si="8"/>
        <v>0.51130737540070337</v>
      </c>
      <c r="S8" s="2">
        <f t="shared" si="9"/>
        <v>0.51130737540070337</v>
      </c>
      <c r="T8" s="2">
        <f t="shared" si="10"/>
        <v>0.45130737540070331</v>
      </c>
    </row>
    <row r="9" spans="1:20" x14ac:dyDescent="0.25">
      <c r="A9" s="1">
        <f t="shared" si="11"/>
        <v>1994</v>
      </c>
      <c r="B9" s="1">
        <f t="shared" si="12"/>
        <v>0.33</v>
      </c>
      <c r="C9" s="1">
        <f t="shared" si="19"/>
        <v>0.2</v>
      </c>
      <c r="D9" s="1">
        <f t="shared" si="13"/>
        <v>0.01</v>
      </c>
      <c r="E9" s="1">
        <f t="shared" si="14"/>
        <v>0.05</v>
      </c>
      <c r="F9" s="1">
        <f t="shared" si="15"/>
        <v>0.02</v>
      </c>
      <c r="G9" s="2">
        <f t="shared" si="16"/>
        <v>4.4264508803134159</v>
      </c>
      <c r="H9" s="2">
        <f t="shared" si="17"/>
        <v>1.0832870676749586</v>
      </c>
      <c r="I9" s="2">
        <f t="shared" si="18"/>
        <v>1.0408107741923878</v>
      </c>
      <c r="J9" s="2">
        <f t="shared" si="0"/>
        <v>1.7705803521253658</v>
      </c>
      <c r="K9" s="2">
        <f t="shared" si="1"/>
        <v>1.7011549034926539</v>
      </c>
      <c r="L9" s="2">
        <f t="shared" si="2"/>
        <v>3.9259097478746225</v>
      </c>
      <c r="M9" s="2">
        <f t="shared" si="3"/>
        <v>2.9999999999999985E-2</v>
      </c>
      <c r="N9" s="2">
        <f t="shared" si="4"/>
        <v>0.03</v>
      </c>
      <c r="O9" s="2">
        <f t="shared" si="5"/>
        <v>1.9999999999999997E-2</v>
      </c>
      <c r="P9" s="2">
        <f t="shared" si="6"/>
        <v>3.9259097478746208</v>
      </c>
      <c r="Q9" s="2">
        <f t="shared" si="7"/>
        <v>1.7011549034926536</v>
      </c>
      <c r="R9" s="2">
        <f t="shared" si="8"/>
        <v>0.5313073754007035</v>
      </c>
      <c r="S9" s="2">
        <f t="shared" si="9"/>
        <v>0.53130737540070339</v>
      </c>
      <c r="T9" s="2">
        <f t="shared" si="10"/>
        <v>0.45130737540070331</v>
      </c>
    </row>
    <row r="10" spans="1:20" x14ac:dyDescent="0.25">
      <c r="A10" s="1">
        <f t="shared" si="11"/>
        <v>1995</v>
      </c>
      <c r="B10" s="1">
        <f t="shared" si="12"/>
        <v>0.33</v>
      </c>
      <c r="C10" s="1">
        <f t="shared" si="19"/>
        <v>0.2</v>
      </c>
      <c r="D10" s="1">
        <f t="shared" si="13"/>
        <v>0.01</v>
      </c>
      <c r="E10" s="1">
        <f t="shared" si="14"/>
        <v>0.05</v>
      </c>
      <c r="F10" s="1">
        <f t="shared" si="15"/>
        <v>0.02</v>
      </c>
      <c r="G10" s="2">
        <f t="shared" si="16"/>
        <v>4.5612563789414962</v>
      </c>
      <c r="H10" s="2">
        <f t="shared" si="17"/>
        <v>1.1051709180756477</v>
      </c>
      <c r="I10" s="2">
        <f t="shared" si="18"/>
        <v>1.0512710963760235</v>
      </c>
      <c r="J10" s="2">
        <f t="shared" si="0"/>
        <v>1.8245025515765976</v>
      </c>
      <c r="K10" s="2">
        <f t="shared" si="1"/>
        <v>1.7355205121362922</v>
      </c>
      <c r="L10" s="2">
        <f t="shared" si="2"/>
        <v>3.9259097478746234</v>
      </c>
      <c r="M10" s="2">
        <f t="shared" si="3"/>
        <v>2.9999999999999971E-2</v>
      </c>
      <c r="N10" s="2">
        <f t="shared" si="4"/>
        <v>0.03</v>
      </c>
      <c r="O10" s="2">
        <f t="shared" si="5"/>
        <v>1.999999999999999E-2</v>
      </c>
      <c r="P10" s="2">
        <f t="shared" si="6"/>
        <v>3.9259097478746208</v>
      </c>
      <c r="Q10" s="2">
        <f t="shared" si="7"/>
        <v>1.7355205121362918</v>
      </c>
      <c r="R10" s="2">
        <f t="shared" si="8"/>
        <v>0.55130737540070374</v>
      </c>
      <c r="S10" s="2">
        <f t="shared" si="9"/>
        <v>0.5513073754007034</v>
      </c>
      <c r="T10" s="2">
        <f t="shared" si="10"/>
        <v>0.45130737540070331</v>
      </c>
    </row>
    <row r="11" spans="1:20" x14ac:dyDescent="0.25">
      <c r="A11" s="1">
        <f t="shared" si="11"/>
        <v>1996</v>
      </c>
      <c r="B11" s="1">
        <f t="shared" si="12"/>
        <v>0.33</v>
      </c>
      <c r="C11" s="1">
        <f t="shared" si="19"/>
        <v>0.2</v>
      </c>
      <c r="D11" s="1">
        <f t="shared" si="13"/>
        <v>0.01</v>
      </c>
      <c r="E11" s="1">
        <f t="shared" si="14"/>
        <v>0.05</v>
      </c>
      <c r="F11" s="1">
        <f t="shared" si="15"/>
        <v>0.02</v>
      </c>
      <c r="G11" s="2">
        <f t="shared" si="16"/>
        <v>4.7001673162046647</v>
      </c>
      <c r="H11" s="2">
        <f t="shared" si="17"/>
        <v>1.1274968515793757</v>
      </c>
      <c r="I11" s="2">
        <f t="shared" si="18"/>
        <v>1.061836546545359</v>
      </c>
      <c r="J11" s="2">
        <f t="shared" si="0"/>
        <v>1.8800669264818648</v>
      </c>
      <c r="K11" s="2">
        <f t="shared" si="1"/>
        <v>1.7705803521253665</v>
      </c>
      <c r="L11" s="2">
        <f t="shared" si="2"/>
        <v>3.9259097478746234</v>
      </c>
      <c r="M11" s="2">
        <f t="shared" si="3"/>
        <v>2.9999999999999971E-2</v>
      </c>
      <c r="N11" s="2">
        <f t="shared" si="4"/>
        <v>0.03</v>
      </c>
      <c r="O11" s="2">
        <f t="shared" si="5"/>
        <v>1.999999999999999E-2</v>
      </c>
      <c r="P11" s="2">
        <f t="shared" si="6"/>
        <v>3.9259097478746208</v>
      </c>
      <c r="Q11" s="2">
        <f t="shared" si="7"/>
        <v>1.7705803521253662</v>
      </c>
      <c r="R11" s="2">
        <f t="shared" si="8"/>
        <v>0.57130737540070353</v>
      </c>
      <c r="S11" s="2">
        <f t="shared" si="9"/>
        <v>0.57130737540070342</v>
      </c>
      <c r="T11" s="2">
        <f t="shared" si="10"/>
        <v>0.45130737540070331</v>
      </c>
    </row>
    <row r="12" spans="1:20" x14ac:dyDescent="0.25">
      <c r="A12" s="1">
        <f t="shared" si="11"/>
        <v>1997</v>
      </c>
      <c r="B12" s="1">
        <f t="shared" si="12"/>
        <v>0.33</v>
      </c>
      <c r="C12" s="1">
        <f t="shared" si="19"/>
        <v>0.2</v>
      </c>
      <c r="D12" s="1">
        <f t="shared" si="13"/>
        <v>0.01</v>
      </c>
      <c r="E12" s="1">
        <f t="shared" si="14"/>
        <v>0.05</v>
      </c>
      <c r="F12" s="1">
        <f t="shared" si="15"/>
        <v>0.02</v>
      </c>
      <c r="G12" s="2">
        <f t="shared" si="16"/>
        <v>4.8433087213232291</v>
      </c>
      <c r="H12" s="2">
        <f t="shared" si="17"/>
        <v>1.1502737988572274</v>
      </c>
      <c r="I12" s="2">
        <f t="shared" si="18"/>
        <v>1.0725081812542157</v>
      </c>
      <c r="J12" s="2">
        <f t="shared" si="0"/>
        <v>1.9373234885292907</v>
      </c>
      <c r="K12" s="2">
        <f t="shared" si="1"/>
        <v>1.8063484478633443</v>
      </c>
      <c r="L12" s="2">
        <f t="shared" si="2"/>
        <v>3.9259097478746239</v>
      </c>
      <c r="M12" s="2">
        <f t="shared" si="3"/>
        <v>2.9999999999999957E-2</v>
      </c>
      <c r="N12" s="2">
        <f t="shared" si="4"/>
        <v>0.03</v>
      </c>
      <c r="O12" s="2">
        <f t="shared" si="5"/>
        <v>1.9999999999999987E-2</v>
      </c>
      <c r="P12" s="2">
        <f t="shared" si="6"/>
        <v>3.9259097478746208</v>
      </c>
      <c r="Q12" s="2">
        <f t="shared" si="7"/>
        <v>1.8063484478633438</v>
      </c>
      <c r="R12" s="2">
        <f t="shared" si="8"/>
        <v>0.59130737540070366</v>
      </c>
      <c r="S12" s="2">
        <f t="shared" si="9"/>
        <v>0.59130737540070333</v>
      </c>
      <c r="T12" s="2">
        <f t="shared" si="10"/>
        <v>0.45130737540070331</v>
      </c>
    </row>
    <row r="13" spans="1:20" x14ac:dyDescent="0.25">
      <c r="A13" s="1">
        <f t="shared" si="11"/>
        <v>1998</v>
      </c>
      <c r="B13" s="1">
        <f t="shared" si="12"/>
        <v>0.33</v>
      </c>
      <c r="C13" s="1">
        <f t="shared" si="19"/>
        <v>0.2</v>
      </c>
      <c r="D13" s="1">
        <f t="shared" si="13"/>
        <v>0.01</v>
      </c>
      <c r="E13" s="1">
        <f t="shared" si="14"/>
        <v>0.05</v>
      </c>
      <c r="F13" s="1">
        <f t="shared" si="15"/>
        <v>0.02</v>
      </c>
      <c r="G13" s="2">
        <f t="shared" si="16"/>
        <v>4.9908094312241307</v>
      </c>
      <c r="H13" s="2">
        <f t="shared" si="17"/>
        <v>1.1735108709918103</v>
      </c>
      <c r="I13" s="2">
        <f t="shared" si="18"/>
        <v>1.0832870676749575</v>
      </c>
      <c r="J13" s="2">
        <f t="shared" si="0"/>
        <v>1.9963237724896516</v>
      </c>
      <c r="K13" s="2">
        <f t="shared" si="1"/>
        <v>1.8428391070654344</v>
      </c>
      <c r="L13" s="2">
        <f t="shared" si="2"/>
        <v>3.9259097478746234</v>
      </c>
      <c r="M13" s="2">
        <f t="shared" si="3"/>
        <v>2.9999999999999971E-2</v>
      </c>
      <c r="N13" s="2">
        <f t="shared" si="4"/>
        <v>0.03</v>
      </c>
      <c r="O13" s="2">
        <f t="shared" si="5"/>
        <v>1.999999999999999E-2</v>
      </c>
      <c r="P13" s="2">
        <f t="shared" si="6"/>
        <v>3.9259097478746208</v>
      </c>
      <c r="Q13" s="2">
        <f t="shared" si="7"/>
        <v>1.8428391070654337</v>
      </c>
      <c r="R13" s="2">
        <f t="shared" si="8"/>
        <v>0.61130737540070368</v>
      </c>
      <c r="S13" s="2">
        <f t="shared" si="9"/>
        <v>0.61130737540070335</v>
      </c>
      <c r="T13" s="2">
        <f t="shared" si="10"/>
        <v>0.45130737540070331</v>
      </c>
    </row>
    <row r="14" spans="1:20" x14ac:dyDescent="0.25">
      <c r="A14" s="1">
        <f t="shared" si="11"/>
        <v>1999</v>
      </c>
      <c r="B14" s="1">
        <f t="shared" si="12"/>
        <v>0.33</v>
      </c>
      <c r="C14" s="1">
        <f t="shared" si="19"/>
        <v>0.2</v>
      </c>
      <c r="D14" s="1">
        <f t="shared" si="13"/>
        <v>0.01</v>
      </c>
      <c r="E14" s="1">
        <f t="shared" si="14"/>
        <v>0.05</v>
      </c>
      <c r="F14" s="1">
        <f t="shared" si="15"/>
        <v>0.02</v>
      </c>
      <c r="G14" s="2">
        <f t="shared" si="16"/>
        <v>5.1428022065028776</v>
      </c>
      <c r="H14" s="2">
        <f t="shared" si="17"/>
        <v>1.1972173631218102</v>
      </c>
      <c r="I14" s="2">
        <f t="shared" si="18"/>
        <v>1.0941742837052093</v>
      </c>
      <c r="J14" s="2">
        <f t="shared" si="0"/>
        <v>2.0571208826011502</v>
      </c>
      <c r="K14" s="2">
        <f t="shared" si="1"/>
        <v>1.8800669264818661</v>
      </c>
      <c r="L14" s="2">
        <f t="shared" si="2"/>
        <v>3.925909747874623</v>
      </c>
      <c r="M14" s="2">
        <f t="shared" si="3"/>
        <v>2.9999999999999971E-2</v>
      </c>
      <c r="N14" s="2">
        <f t="shared" si="4"/>
        <v>0.03</v>
      </c>
      <c r="O14" s="2">
        <f t="shared" si="5"/>
        <v>1.999999999999999E-2</v>
      </c>
      <c r="P14" s="2">
        <f t="shared" si="6"/>
        <v>3.9259097478746208</v>
      </c>
      <c r="Q14" s="2">
        <f t="shared" si="7"/>
        <v>1.8800669264818657</v>
      </c>
      <c r="R14" s="2">
        <f t="shared" si="8"/>
        <v>0.63130737540070359</v>
      </c>
      <c r="S14" s="2">
        <f t="shared" si="9"/>
        <v>0.63130737540070336</v>
      </c>
      <c r="T14" s="2">
        <f t="shared" si="10"/>
        <v>0.45130737540070331</v>
      </c>
    </row>
    <row r="15" spans="1:20" x14ac:dyDescent="0.25">
      <c r="A15" s="1">
        <f t="shared" si="11"/>
        <v>2000</v>
      </c>
      <c r="B15" s="7">
        <f t="shared" si="12"/>
        <v>0.33</v>
      </c>
      <c r="C15" s="7">
        <v>0.18</v>
      </c>
      <c r="D15" s="7">
        <v>0.01</v>
      </c>
      <c r="E15" s="7">
        <f t="shared" si="14"/>
        <v>0.05</v>
      </c>
      <c r="F15" s="7">
        <v>0.02</v>
      </c>
      <c r="G15" s="8">
        <f t="shared" si="16"/>
        <v>5.2994238509170399</v>
      </c>
      <c r="H15" s="8">
        <f t="shared" si="17"/>
        <v>1.2214027581601699</v>
      </c>
      <c r="I15" s="8">
        <f t="shared" si="18"/>
        <v>1.1051709180756464</v>
      </c>
      <c r="J15" s="2">
        <f t="shared" si="0"/>
        <v>2.1197695403668151</v>
      </c>
      <c r="K15" s="2">
        <f t="shared" si="1"/>
        <v>1.9180467977367839</v>
      </c>
      <c r="L15" s="2">
        <f t="shared" si="2"/>
        <v>3.925909747874623</v>
      </c>
      <c r="M15" s="2">
        <f t="shared" si="3"/>
        <v>2.1999999999999964E-2</v>
      </c>
      <c r="N15" s="2">
        <f t="shared" si="4"/>
        <v>0.03</v>
      </c>
      <c r="O15" s="2">
        <f t="shared" si="5"/>
        <v>1.7359999999999987E-2</v>
      </c>
      <c r="P15" s="2">
        <f t="shared" si="6"/>
        <v>3.354637128966949</v>
      </c>
      <c r="Q15" s="2">
        <f t="shared" si="7"/>
        <v>1.8210502408652196</v>
      </c>
      <c r="R15" s="2">
        <f t="shared" si="8"/>
        <v>0.65130737540070349</v>
      </c>
      <c r="S15" s="2">
        <f t="shared" si="9"/>
        <v>0.59941339007669925</v>
      </c>
      <c r="T15" s="2">
        <f t="shared" si="10"/>
        <v>0.39941339007669929</v>
      </c>
    </row>
    <row r="16" spans="1:20" x14ac:dyDescent="0.25">
      <c r="A16" s="1">
        <f t="shared" si="11"/>
        <v>2001</v>
      </c>
      <c r="B16" s="1">
        <f t="shared" si="12"/>
        <v>0.33</v>
      </c>
      <c r="C16" s="1">
        <f t="shared" si="19"/>
        <v>0.18</v>
      </c>
      <c r="D16" s="1">
        <f t="shared" si="13"/>
        <v>0.01</v>
      </c>
      <c r="E16" s="1">
        <f t="shared" si="14"/>
        <v>0.05</v>
      </c>
      <c r="F16" s="1">
        <f t="shared" si="15"/>
        <v>0.02</v>
      </c>
      <c r="G16" s="2">
        <f t="shared" si="16"/>
        <v>5.417303092874338</v>
      </c>
      <c r="H16" s="2">
        <f t="shared" si="17"/>
        <v>1.2460767305873808</v>
      </c>
      <c r="I16" s="2">
        <f t="shared" si="18"/>
        <v>1.11627807045887</v>
      </c>
      <c r="J16" s="2">
        <f t="shared" si="0"/>
        <v>2.1785671180599175</v>
      </c>
      <c r="K16" s="2">
        <f t="shared" si="1"/>
        <v>1.9516347903926581</v>
      </c>
      <c r="L16" s="2">
        <f t="shared" si="2"/>
        <v>3.8946277646615446</v>
      </c>
      <c r="M16" s="2">
        <f t="shared" si="3"/>
        <v>2.2386956115966652E-2</v>
      </c>
      <c r="N16" s="2">
        <f t="shared" si="4"/>
        <v>0.03</v>
      </c>
      <c r="O16" s="2">
        <f t="shared" si="5"/>
        <v>1.7487695518268995E-2</v>
      </c>
      <c r="P16" s="2">
        <f t="shared" si="6"/>
        <v>3.354637128966949</v>
      </c>
      <c r="Q16" s="2">
        <f t="shared" si="7"/>
        <v>1.8578378959867434</v>
      </c>
      <c r="R16" s="2">
        <f t="shared" si="8"/>
        <v>0.66866737540070342</v>
      </c>
      <c r="S16" s="2">
        <f t="shared" si="9"/>
        <v>0.61941339007669927</v>
      </c>
      <c r="T16" s="2">
        <f t="shared" si="10"/>
        <v>0.39941339007669929</v>
      </c>
    </row>
    <row r="17" spans="1:20" x14ac:dyDescent="0.25">
      <c r="A17" s="1">
        <f t="shared" si="11"/>
        <v>2002</v>
      </c>
      <c r="B17" s="1">
        <f t="shared" si="12"/>
        <v>0.33</v>
      </c>
      <c r="C17" s="1">
        <f t="shared" si="19"/>
        <v>0.18</v>
      </c>
      <c r="D17" s="1">
        <f t="shared" si="13"/>
        <v>0.01</v>
      </c>
      <c r="E17" s="1">
        <f t="shared" si="14"/>
        <v>0.05</v>
      </c>
      <c r="F17" s="1">
        <f t="shared" si="15"/>
        <v>0.02</v>
      </c>
      <c r="G17" s="2">
        <f t="shared" si="16"/>
        <v>5.5399477172259486</v>
      </c>
      <c r="H17" s="2">
        <f t="shared" si="17"/>
        <v>1.2712491503214045</v>
      </c>
      <c r="I17" s="2">
        <f t="shared" si="18"/>
        <v>1.1274968515793742</v>
      </c>
      <c r="J17" s="2">
        <f t="shared" si="0"/>
        <v>2.2392815345627333</v>
      </c>
      <c r="K17" s="2">
        <f t="shared" si="1"/>
        <v>1.9860645565670487</v>
      </c>
      <c r="L17" s="2">
        <f t="shared" si="2"/>
        <v>3.8650903699798009</v>
      </c>
      <c r="M17" s="2">
        <f t="shared" si="3"/>
        <v>2.2757126383698811E-2</v>
      </c>
      <c r="N17" s="2">
        <f t="shared" si="4"/>
        <v>0.03</v>
      </c>
      <c r="O17" s="2">
        <f t="shared" si="5"/>
        <v>1.7609851706620609E-2</v>
      </c>
      <c r="P17" s="2">
        <f t="shared" si="6"/>
        <v>3.354637128966949</v>
      </c>
      <c r="Q17" s="2">
        <f t="shared" si="7"/>
        <v>1.8953687110381638</v>
      </c>
      <c r="R17" s="2">
        <f t="shared" si="8"/>
        <v>0.68615507091897243</v>
      </c>
      <c r="S17" s="2">
        <f t="shared" si="9"/>
        <v>0.63941339007669906</v>
      </c>
      <c r="T17" s="2">
        <f t="shared" si="10"/>
        <v>0.39941339007669929</v>
      </c>
    </row>
    <row r="18" spans="1:20" x14ac:dyDescent="0.25">
      <c r="A18" s="1">
        <f t="shared" si="11"/>
        <v>2003</v>
      </c>
      <c r="B18" s="1">
        <f t="shared" si="12"/>
        <v>0.33</v>
      </c>
      <c r="C18" s="1">
        <f t="shared" si="19"/>
        <v>0.18</v>
      </c>
      <c r="D18" s="1">
        <f t="shared" si="13"/>
        <v>0.01</v>
      </c>
      <c r="E18" s="1">
        <f t="shared" si="14"/>
        <v>0.05</v>
      </c>
      <c r="F18" s="1">
        <f t="shared" si="15"/>
        <v>0.02</v>
      </c>
      <c r="G18" s="2">
        <f t="shared" si="16"/>
        <v>5.6674664846292782</v>
      </c>
      <c r="H18" s="2">
        <f t="shared" si="17"/>
        <v>1.2969300866657716</v>
      </c>
      <c r="I18" s="2">
        <f t="shared" si="18"/>
        <v>1.1388283833246202</v>
      </c>
      <c r="J18" s="2">
        <f t="shared" si="0"/>
        <v>2.3019691817805161</v>
      </c>
      <c r="K18" s="2">
        <f t="shared" si="1"/>
        <v>2.0213486206414171</v>
      </c>
      <c r="L18" s="2">
        <f t="shared" si="2"/>
        <v>3.8371971444062059</v>
      </c>
      <c r="M18" s="2">
        <f t="shared" si="3"/>
        <v>2.3111054797458896E-2</v>
      </c>
      <c r="N18" s="2">
        <f t="shared" si="4"/>
        <v>0.03</v>
      </c>
      <c r="O18" s="2">
        <f t="shared" si="5"/>
        <v>1.7726648083161437E-2</v>
      </c>
      <c r="P18" s="2">
        <f t="shared" si="6"/>
        <v>3.354637128966949</v>
      </c>
      <c r="Q18" s="2">
        <f t="shared" si="7"/>
        <v>1.9336576988459198</v>
      </c>
      <c r="R18" s="2">
        <f t="shared" si="8"/>
        <v>0.70376492262559309</v>
      </c>
      <c r="S18" s="2">
        <f t="shared" si="9"/>
        <v>0.65941339007669908</v>
      </c>
      <c r="T18" s="2">
        <f t="shared" si="10"/>
        <v>0.39941339007669929</v>
      </c>
    </row>
    <row r="19" spans="1:20" x14ac:dyDescent="0.25">
      <c r="A19" s="1">
        <f t="shared" si="11"/>
        <v>2004</v>
      </c>
      <c r="B19" s="1">
        <f t="shared" si="12"/>
        <v>0.33</v>
      </c>
      <c r="C19" s="1">
        <f t="shared" si="19"/>
        <v>0.18</v>
      </c>
      <c r="D19" s="1">
        <f t="shared" si="13"/>
        <v>0.01</v>
      </c>
      <c r="E19" s="1">
        <f t="shared" si="14"/>
        <v>0.05</v>
      </c>
      <c r="F19" s="1">
        <f t="shared" si="15"/>
        <v>0.02</v>
      </c>
      <c r="G19" s="2">
        <f t="shared" si="16"/>
        <v>5.7999728967770583</v>
      </c>
      <c r="H19" s="2">
        <f t="shared" si="17"/>
        <v>1.3231298123374367</v>
      </c>
      <c r="I19" s="2">
        <f t="shared" si="18"/>
        <v>1.1502737988572256</v>
      </c>
      <c r="J19" s="2">
        <f t="shared" si="0"/>
        <v>2.366688145044165</v>
      </c>
      <c r="K19" s="2">
        <f t="shared" si="1"/>
        <v>2.0574998295148714</v>
      </c>
      <c r="L19" s="2">
        <f t="shared" si="2"/>
        <v>3.8108537468408952</v>
      </c>
      <c r="M19" s="2">
        <f t="shared" si="3"/>
        <v>2.3449285658674809E-2</v>
      </c>
      <c r="N19" s="2">
        <f t="shared" si="4"/>
        <v>0.03</v>
      </c>
      <c r="O19" s="2">
        <f t="shared" si="5"/>
        <v>1.7838264267362687E-2</v>
      </c>
      <c r="P19" s="2">
        <f t="shared" si="6"/>
        <v>3.354637128966949</v>
      </c>
      <c r="Q19" s="2">
        <f t="shared" si="7"/>
        <v>1.9727201755156603</v>
      </c>
      <c r="R19" s="2">
        <f t="shared" si="8"/>
        <v>0.72149157070875458</v>
      </c>
      <c r="S19" s="2">
        <f t="shared" si="9"/>
        <v>0.67941339007669899</v>
      </c>
      <c r="T19" s="2">
        <f t="shared" si="10"/>
        <v>0.39941339007669929</v>
      </c>
    </row>
    <row r="20" spans="1:20" x14ac:dyDescent="0.25">
      <c r="A20" s="1">
        <f t="shared" si="11"/>
        <v>2005</v>
      </c>
      <c r="B20" s="1">
        <f t="shared" si="12"/>
        <v>0.33</v>
      </c>
      <c r="C20" s="1">
        <f t="shared" si="19"/>
        <v>0.18</v>
      </c>
      <c r="D20" s="1">
        <f t="shared" si="13"/>
        <v>0.01</v>
      </c>
      <c r="E20" s="1">
        <f t="shared" si="14"/>
        <v>0.05</v>
      </c>
      <c r="F20" s="1">
        <f t="shared" si="15"/>
        <v>0.02</v>
      </c>
      <c r="G20" s="2">
        <f t="shared" si="16"/>
        <v>5.9375852682772807</v>
      </c>
      <c r="H20" s="2">
        <f t="shared" si="17"/>
        <v>1.3498588075760027</v>
      </c>
      <c r="I20" s="2">
        <f t="shared" si="18"/>
        <v>1.1618342427282813</v>
      </c>
      <c r="J20" s="2">
        <f t="shared" si="0"/>
        <v>2.4334982592809462</v>
      </c>
      <c r="K20" s="2">
        <f t="shared" si="1"/>
        <v>2.0945313623796071</v>
      </c>
      <c r="L20" s="2">
        <f t="shared" si="2"/>
        <v>3.7859715197083208</v>
      </c>
      <c r="M20" s="2">
        <f t="shared" si="3"/>
        <v>2.3772361470045786E-2</v>
      </c>
      <c r="N20" s="2">
        <f t="shared" si="4"/>
        <v>0.03</v>
      </c>
      <c r="O20" s="2">
        <f t="shared" si="5"/>
        <v>1.7944879285115109E-2</v>
      </c>
      <c r="P20" s="2">
        <f t="shared" si="6"/>
        <v>3.354637128966949</v>
      </c>
      <c r="Q20" s="2">
        <f t="shared" si="7"/>
        <v>2.0125717665588931</v>
      </c>
      <c r="R20" s="2">
        <f t="shared" si="8"/>
        <v>0.73932983497611715</v>
      </c>
      <c r="S20" s="2">
        <f t="shared" si="9"/>
        <v>0.69941339007669889</v>
      </c>
      <c r="T20" s="2">
        <f t="shared" si="10"/>
        <v>0.39941339007669929</v>
      </c>
    </row>
    <row r="21" spans="1:20" x14ac:dyDescent="0.25">
      <c r="A21" s="1">
        <f t="shared" si="11"/>
        <v>2006</v>
      </c>
      <c r="B21" s="1">
        <f t="shared" si="12"/>
        <v>0.33</v>
      </c>
      <c r="C21" s="1">
        <f t="shared" si="19"/>
        <v>0.18</v>
      </c>
      <c r="D21" s="1">
        <f t="shared" si="13"/>
        <v>0.01</v>
      </c>
      <c r="E21" s="1">
        <f t="shared" si="14"/>
        <v>0.05</v>
      </c>
      <c r="F21" s="1">
        <f t="shared" si="15"/>
        <v>0.02</v>
      </c>
      <c r="G21" s="2">
        <f t="shared" si="16"/>
        <v>6.0804268049733423</v>
      </c>
      <c r="H21" s="2">
        <f t="shared" si="17"/>
        <v>1.3771277643359567</v>
      </c>
      <c r="I21" s="2">
        <f t="shared" si="18"/>
        <v>1.1735108709918083</v>
      </c>
      <c r="J21" s="2">
        <f t="shared" si="0"/>
        <v>2.5024611666414232</v>
      </c>
      <c r="K21" s="2">
        <f t="shared" si="1"/>
        <v>2.1324567402826315</v>
      </c>
      <c r="L21" s="2">
        <f t="shared" si="2"/>
        <v>3.762467122010388</v>
      </c>
      <c r="M21" s="2">
        <f t="shared" si="3"/>
        <v>2.4080821041547101E-2</v>
      </c>
      <c r="N21" s="2">
        <f t="shared" si="4"/>
        <v>0.03</v>
      </c>
      <c r="O21" s="2">
        <f t="shared" si="5"/>
        <v>1.8046670943710545E-2</v>
      </c>
      <c r="P21" s="2">
        <f t="shared" si="6"/>
        <v>3.354637128966949</v>
      </c>
      <c r="Q21" s="2">
        <f t="shared" si="7"/>
        <v>2.053228413143398</v>
      </c>
      <c r="R21" s="2">
        <f t="shared" si="8"/>
        <v>0.7572747142612325</v>
      </c>
      <c r="S21" s="2">
        <f t="shared" si="9"/>
        <v>0.71941339007669891</v>
      </c>
      <c r="T21" s="2">
        <f t="shared" si="10"/>
        <v>0.39941339007669929</v>
      </c>
    </row>
    <row r="22" spans="1:20" x14ac:dyDescent="0.25">
      <c r="A22" s="1">
        <f t="shared" si="11"/>
        <v>2007</v>
      </c>
      <c r="B22" s="1">
        <f t="shared" si="12"/>
        <v>0.33</v>
      </c>
      <c r="C22" s="1">
        <f t="shared" si="19"/>
        <v>0.18</v>
      </c>
      <c r="D22" s="1">
        <f t="shared" si="13"/>
        <v>0.01</v>
      </c>
      <c r="E22" s="1">
        <f t="shared" si="14"/>
        <v>0.05</v>
      </c>
      <c r="F22" s="1">
        <f t="shared" si="15"/>
        <v>0.02</v>
      </c>
      <c r="G22" s="2">
        <f t="shared" si="16"/>
        <v>6.2286256886500935</v>
      </c>
      <c r="H22" s="2">
        <f t="shared" si="17"/>
        <v>1.4049475905635933</v>
      </c>
      <c r="I22" s="2">
        <f t="shared" si="18"/>
        <v>1.1853048513203635</v>
      </c>
      <c r="J22" s="2">
        <f t="shared" si="0"/>
        <v>2.5736403756284671</v>
      </c>
      <c r="K22" s="2">
        <f t="shared" si="1"/>
        <v>2.1712898354896426</v>
      </c>
      <c r="L22" s="2">
        <f t="shared" si="2"/>
        <v>3.7402621881108944</v>
      </c>
      <c r="M22" s="2">
        <f t="shared" si="3"/>
        <v>2.4375197799616638E-2</v>
      </c>
      <c r="N22" s="2">
        <f t="shared" si="4"/>
        <v>0.03</v>
      </c>
      <c r="O22" s="2">
        <f t="shared" si="5"/>
        <v>1.814381527387349E-2</v>
      </c>
      <c r="P22" s="2">
        <f t="shared" si="6"/>
        <v>3.354637128966949</v>
      </c>
      <c r="Q22" s="2">
        <f t="shared" si="7"/>
        <v>2.0947063784699043</v>
      </c>
      <c r="R22" s="2">
        <f t="shared" si="8"/>
        <v>0.77532138520494287</v>
      </c>
      <c r="S22" s="2">
        <f t="shared" si="9"/>
        <v>0.73941339007669893</v>
      </c>
      <c r="T22" s="2">
        <f t="shared" si="10"/>
        <v>0.39941339007669929</v>
      </c>
    </row>
    <row r="23" spans="1:20" x14ac:dyDescent="0.25">
      <c r="A23" s="1">
        <f t="shared" si="11"/>
        <v>2008</v>
      </c>
      <c r="B23" s="1">
        <f t="shared" si="12"/>
        <v>0.33</v>
      </c>
      <c r="C23" s="1">
        <f t="shared" si="19"/>
        <v>0.18</v>
      </c>
      <c r="D23" s="1">
        <f t="shared" si="13"/>
        <v>0.01</v>
      </c>
      <c r="E23" s="1">
        <f t="shared" si="14"/>
        <v>0.05</v>
      </c>
      <c r="F23" s="1">
        <f t="shared" si="15"/>
        <v>0.02</v>
      </c>
      <c r="G23" s="2">
        <f t="shared" si="16"/>
        <v>6.3823151680827301</v>
      </c>
      <c r="H23" s="2">
        <f t="shared" si="17"/>
        <v>1.4333294145603397</v>
      </c>
      <c r="I23" s="2">
        <f t="shared" si="18"/>
        <v>1.1972173631218079</v>
      </c>
      <c r="J23" s="2">
        <f t="shared" si="0"/>
        <v>2.6471013217771477</v>
      </c>
      <c r="K23" s="2">
        <f t="shared" si="1"/>
        <v>2.2110448806678598</v>
      </c>
      <c r="L23" s="2">
        <f t="shared" si="2"/>
        <v>3.7192830103002255</v>
      </c>
      <c r="M23" s="2">
        <f t="shared" si="3"/>
        <v>2.4656018289836712E-2</v>
      </c>
      <c r="N23" s="2">
        <f t="shared" si="4"/>
        <v>0.03</v>
      </c>
      <c r="O23" s="2">
        <f t="shared" si="5"/>
        <v>1.8236486035646114E-2</v>
      </c>
      <c r="P23" s="2">
        <f t="shared" si="6"/>
        <v>3.354637128966949</v>
      </c>
      <c r="Q23" s="2">
        <f t="shared" si="7"/>
        <v>2.1370222542775887</v>
      </c>
      <c r="R23" s="2">
        <f t="shared" si="8"/>
        <v>0.79346520047881619</v>
      </c>
      <c r="S23" s="2">
        <f t="shared" si="9"/>
        <v>0.75941339007669884</v>
      </c>
      <c r="T23" s="2">
        <f t="shared" si="10"/>
        <v>0.39941339007669929</v>
      </c>
    </row>
    <row r="24" spans="1:20" x14ac:dyDescent="0.25">
      <c r="A24" s="1">
        <f t="shared" si="11"/>
        <v>2009</v>
      </c>
      <c r="B24" s="1">
        <f t="shared" si="12"/>
        <v>0.33</v>
      </c>
      <c r="C24" s="1">
        <f t="shared" si="19"/>
        <v>0.18</v>
      </c>
      <c r="D24" s="1">
        <f t="shared" si="13"/>
        <v>0.01</v>
      </c>
      <c r="E24" s="1">
        <f t="shared" si="14"/>
        <v>0.05</v>
      </c>
      <c r="F24" s="1">
        <f t="shared" si="15"/>
        <v>0.02</v>
      </c>
      <c r="G24" s="2">
        <f t="shared" si="16"/>
        <v>6.5416336563966437</v>
      </c>
      <c r="H24" s="2">
        <f t="shared" si="17"/>
        <v>1.4622845894342238</v>
      </c>
      <c r="I24" s="2">
        <f t="shared" si="18"/>
        <v>1.209249597657249</v>
      </c>
      <c r="J24" s="2">
        <f t="shared" si="0"/>
        <v>2.7229114299370627</v>
      </c>
      <c r="K24" s="2">
        <f t="shared" si="1"/>
        <v>2.25173647790524</v>
      </c>
      <c r="L24" s="2">
        <f t="shared" si="2"/>
        <v>3.6994602433453783</v>
      </c>
      <c r="M24" s="2">
        <f t="shared" si="3"/>
        <v>2.4923800862711162E-2</v>
      </c>
      <c r="N24" s="2">
        <f t="shared" si="4"/>
        <v>0.03</v>
      </c>
      <c r="O24" s="2">
        <f t="shared" si="5"/>
        <v>1.8324854284694683E-2</v>
      </c>
      <c r="P24" s="2">
        <f t="shared" si="6"/>
        <v>3.354637128966949</v>
      </c>
      <c r="Q24" s="2">
        <f t="shared" si="7"/>
        <v>2.1801929674809943</v>
      </c>
      <c r="R24" s="2">
        <f t="shared" si="8"/>
        <v>0.81170168651446251</v>
      </c>
      <c r="S24" s="2">
        <f t="shared" si="9"/>
        <v>0.77941339007669874</v>
      </c>
      <c r="T24" s="2">
        <f t="shared" si="10"/>
        <v>0.39941339007669929</v>
      </c>
    </row>
    <row r="25" spans="1:20" x14ac:dyDescent="0.25">
      <c r="A25" s="1">
        <f t="shared" si="11"/>
        <v>2010</v>
      </c>
      <c r="B25" s="1">
        <f t="shared" si="12"/>
        <v>0.33</v>
      </c>
      <c r="C25" s="1">
        <f t="shared" si="19"/>
        <v>0.18</v>
      </c>
      <c r="D25" s="1">
        <f t="shared" si="13"/>
        <v>0.01</v>
      </c>
      <c r="E25" s="1">
        <f t="shared" si="14"/>
        <v>0.05</v>
      </c>
      <c r="F25" s="1">
        <f t="shared" si="15"/>
        <v>0.02</v>
      </c>
      <c r="G25" s="2">
        <f t="shared" si="16"/>
        <v>6.7067248347173942</v>
      </c>
      <c r="H25" s="2">
        <f t="shared" si="17"/>
        <v>1.4918246976412695</v>
      </c>
      <c r="I25" s="2">
        <f t="shared" si="18"/>
        <v>1.2214027581601672</v>
      </c>
      <c r="J25" s="2">
        <f t="shared" si="0"/>
        <v>2.8011401782113818</v>
      </c>
      <c r="K25" s="2">
        <f t="shared" si="1"/>
        <v>2.2933796075840021</v>
      </c>
      <c r="L25" s="2">
        <f t="shared" si="2"/>
        <v>3.6807286293737023</v>
      </c>
      <c r="M25" s="2">
        <f t="shared" si="3"/>
        <v>2.5179054531658696E-2</v>
      </c>
      <c r="N25" s="2">
        <f t="shared" si="4"/>
        <v>0.03</v>
      </c>
      <c r="O25" s="2">
        <f t="shared" si="5"/>
        <v>1.8409087995447368E-2</v>
      </c>
      <c r="P25" s="2">
        <f t="shared" si="6"/>
        <v>3.354637128966949</v>
      </c>
      <c r="Q25" s="2">
        <f t="shared" si="7"/>
        <v>2.2242357869410196</v>
      </c>
      <c r="R25" s="2">
        <f t="shared" si="8"/>
        <v>0.83002654079915728</v>
      </c>
      <c r="S25" s="2">
        <f t="shared" si="9"/>
        <v>0.79941339007669876</v>
      </c>
      <c r="T25" s="2">
        <f t="shared" si="10"/>
        <v>0.39941339007669929</v>
      </c>
    </row>
    <row r="26" spans="1:20" x14ac:dyDescent="0.25">
      <c r="A26" s="1">
        <f t="shared" si="11"/>
        <v>2011</v>
      </c>
      <c r="B26" s="1">
        <f t="shared" si="12"/>
        <v>0.33</v>
      </c>
      <c r="C26" s="1">
        <f t="shared" si="19"/>
        <v>0.18</v>
      </c>
      <c r="D26" s="1">
        <f t="shared" si="13"/>
        <v>0.01</v>
      </c>
      <c r="E26" s="1">
        <f t="shared" si="14"/>
        <v>0.05</v>
      </c>
      <c r="F26" s="1">
        <f t="shared" si="15"/>
        <v>0.02</v>
      </c>
      <c r="G26" s="2">
        <f t="shared" si="16"/>
        <v>6.8777377621009474</v>
      </c>
      <c r="H26" s="2">
        <f t="shared" si="17"/>
        <v>1.5219615556186328</v>
      </c>
      <c r="I26" s="2">
        <f t="shared" si="18"/>
        <v>1.2336780599567405</v>
      </c>
      <c r="J26" s="2">
        <f t="shared" si="0"/>
        <v>2.881859163609457</v>
      </c>
      <c r="K26" s="2">
        <f t="shared" si="1"/>
        <v>2.3359896371266511</v>
      </c>
      <c r="L26" s="2">
        <f t="shared" si="2"/>
        <v>3.6630267415705009</v>
      </c>
      <c r="M26" s="2">
        <f t="shared" si="3"/>
        <v>2.5422277992065243E-2</v>
      </c>
      <c r="N26" s="2">
        <f t="shared" si="4"/>
        <v>0.03</v>
      </c>
      <c r="O26" s="2">
        <f t="shared" si="5"/>
        <v>1.8489351737381532E-2</v>
      </c>
      <c r="P26" s="2">
        <f t="shared" si="6"/>
        <v>3.354637128966949</v>
      </c>
      <c r="Q26" s="2">
        <f t="shared" si="7"/>
        <v>2.2691683303726937</v>
      </c>
      <c r="R26" s="2">
        <f t="shared" si="8"/>
        <v>0.84843562879460444</v>
      </c>
      <c r="S26" s="2">
        <f t="shared" si="9"/>
        <v>0.81941339007669867</v>
      </c>
      <c r="T26" s="2">
        <f t="shared" si="10"/>
        <v>0.39941339007669929</v>
      </c>
    </row>
    <row r="27" spans="1:20" x14ac:dyDescent="0.25">
      <c r="A27" s="1">
        <f t="shared" si="11"/>
        <v>2012</v>
      </c>
      <c r="B27" s="1">
        <f t="shared" si="12"/>
        <v>0.33</v>
      </c>
      <c r="C27" s="1">
        <f t="shared" si="19"/>
        <v>0.18</v>
      </c>
      <c r="D27" s="1">
        <f t="shared" si="13"/>
        <v>0.01</v>
      </c>
      <c r="E27" s="1">
        <f t="shared" si="14"/>
        <v>0.05</v>
      </c>
      <c r="F27" s="1">
        <f t="shared" si="15"/>
        <v>0.02</v>
      </c>
      <c r="G27" s="2">
        <f t="shared" si="16"/>
        <v>7.0548269917451218</v>
      </c>
      <c r="H27" s="2">
        <f t="shared" si="17"/>
        <v>1.5527072185113349</v>
      </c>
      <c r="I27" s="2">
        <f t="shared" si="18"/>
        <v>1.2460767305873779</v>
      </c>
      <c r="J27" s="2">
        <f t="shared" si="0"/>
        <v>2.9651421694723537</v>
      </c>
      <c r="K27" s="2">
        <f t="shared" si="1"/>
        <v>2.3795823296328145</v>
      </c>
      <c r="L27" s="2">
        <f t="shared" si="2"/>
        <v>3.6462967452915378</v>
      </c>
      <c r="M27" s="2">
        <f t="shared" si="3"/>
        <v>2.5653958790135878E-2</v>
      </c>
      <c r="N27" s="2">
        <f t="shared" si="4"/>
        <v>0.03</v>
      </c>
      <c r="O27" s="2">
        <f t="shared" si="5"/>
        <v>1.8565806400744841E-2</v>
      </c>
      <c r="P27" s="2">
        <f t="shared" si="6"/>
        <v>3.354637128966949</v>
      </c>
      <c r="Q27" s="2">
        <f t="shared" si="7"/>
        <v>2.3150085713924979</v>
      </c>
      <c r="R27" s="2">
        <f t="shared" si="8"/>
        <v>0.86692498053198597</v>
      </c>
      <c r="S27" s="2">
        <f t="shared" si="9"/>
        <v>0.83941339007669846</v>
      </c>
      <c r="T27" s="2">
        <f t="shared" si="10"/>
        <v>0.39941339007669929</v>
      </c>
    </row>
    <row r="28" spans="1:20" x14ac:dyDescent="0.25">
      <c r="A28" s="1">
        <f t="shared" si="11"/>
        <v>2013</v>
      </c>
      <c r="B28" s="1">
        <f t="shared" si="12"/>
        <v>0.33</v>
      </c>
      <c r="C28" s="1">
        <f t="shared" si="19"/>
        <v>0.18</v>
      </c>
      <c r="D28" s="1">
        <f t="shared" si="13"/>
        <v>0.01</v>
      </c>
      <c r="E28" s="1">
        <f t="shared" si="14"/>
        <v>0.05</v>
      </c>
      <c r="F28" s="1">
        <f t="shared" si="15"/>
        <v>0.02</v>
      </c>
      <c r="G28" s="2">
        <f t="shared" si="16"/>
        <v>7.2381526934939435</v>
      </c>
      <c r="H28" s="2">
        <f t="shared" si="17"/>
        <v>1.5840739849944805</v>
      </c>
      <c r="I28" s="2">
        <f t="shared" si="18"/>
        <v>1.2586000099294747</v>
      </c>
      <c r="J28" s="2">
        <f t="shared" si="0"/>
        <v>3.0510652347330915</v>
      </c>
      <c r="K28" s="2">
        <f t="shared" si="1"/>
        <v>2.4241738524251697</v>
      </c>
      <c r="L28" s="2">
        <f t="shared" si="2"/>
        <v>3.6304841753025858</v>
      </c>
      <c r="M28" s="2">
        <f t="shared" si="3"/>
        <v>2.5874572630334366E-2</v>
      </c>
      <c r="N28" s="2">
        <f t="shared" si="4"/>
        <v>0.03</v>
      </c>
      <c r="O28" s="2">
        <f t="shared" si="5"/>
        <v>1.863860896801034E-2</v>
      </c>
      <c r="P28" s="2">
        <f t="shared" si="6"/>
        <v>3.354637128966949</v>
      </c>
      <c r="Q28" s="2">
        <f t="shared" si="7"/>
        <v>2.3617748467080517</v>
      </c>
      <c r="R28" s="2">
        <f t="shared" si="8"/>
        <v>0.88549078693273098</v>
      </c>
      <c r="S28" s="2">
        <f t="shared" si="9"/>
        <v>0.85941339007669837</v>
      </c>
      <c r="T28" s="2">
        <f t="shared" si="10"/>
        <v>0.39941339007669929</v>
      </c>
    </row>
    <row r="29" spans="1:20" x14ac:dyDescent="0.25">
      <c r="A29" s="1">
        <f t="shared" si="11"/>
        <v>2014</v>
      </c>
      <c r="B29" s="1">
        <f t="shared" si="12"/>
        <v>0.33</v>
      </c>
      <c r="C29" s="1">
        <f t="shared" si="19"/>
        <v>0.18</v>
      </c>
      <c r="D29" s="1">
        <f t="shared" si="13"/>
        <v>0.01</v>
      </c>
      <c r="E29" s="1">
        <f t="shared" si="14"/>
        <v>0.05</v>
      </c>
      <c r="F29" s="1">
        <f t="shared" si="15"/>
        <v>0.02</v>
      </c>
      <c r="G29" s="2">
        <f t="shared" si="16"/>
        <v>7.4278807826571684</v>
      </c>
      <c r="H29" s="2">
        <f t="shared" si="17"/>
        <v>1.6160744021928921</v>
      </c>
      <c r="I29" s="2">
        <f t="shared" si="18"/>
        <v>1.2712491503214014</v>
      </c>
      <c r="J29" s="2">
        <f t="shared" si="0"/>
        <v>3.1397067250757522</v>
      </c>
      <c r="K29" s="2">
        <f t="shared" si="1"/>
        <v>2.4697807855226186</v>
      </c>
      <c r="L29" s="2">
        <f t="shared" si="2"/>
        <v>3.6155377279601084</v>
      </c>
      <c r="M29" s="2">
        <f t="shared" si="3"/>
        <v>2.6084582810370016E-2</v>
      </c>
      <c r="N29" s="2">
        <f t="shared" si="4"/>
        <v>0.03</v>
      </c>
      <c r="O29" s="2">
        <f t="shared" si="5"/>
        <v>1.8707912327422107E-2</v>
      </c>
      <c r="P29" s="2">
        <f t="shared" si="6"/>
        <v>3.354637128966949</v>
      </c>
      <c r="Q29" s="2">
        <f t="shared" si="7"/>
        <v>2.4094858634530403</v>
      </c>
      <c r="R29" s="2">
        <f t="shared" si="8"/>
        <v>0.90412939590074126</v>
      </c>
      <c r="S29" s="2">
        <f t="shared" si="9"/>
        <v>0.87941339007669839</v>
      </c>
      <c r="T29" s="2">
        <f t="shared" si="10"/>
        <v>0.39941339007669929</v>
      </c>
    </row>
    <row r="30" spans="1:20" x14ac:dyDescent="0.25">
      <c r="A30" s="1">
        <f t="shared" si="11"/>
        <v>2015</v>
      </c>
      <c r="B30" s="1">
        <f t="shared" si="12"/>
        <v>0.33</v>
      </c>
      <c r="C30" s="1">
        <f t="shared" si="19"/>
        <v>0.18</v>
      </c>
      <c r="D30" s="1">
        <f t="shared" si="13"/>
        <v>0.01</v>
      </c>
      <c r="E30" s="1">
        <f t="shared" si="14"/>
        <v>0.05</v>
      </c>
      <c r="F30" s="1">
        <f t="shared" si="15"/>
        <v>0.02</v>
      </c>
      <c r="G30" s="2">
        <f t="shared" si="16"/>
        <v>7.624183055177701</v>
      </c>
      <c r="H30" s="2">
        <f t="shared" si="17"/>
        <v>1.6487212707001269</v>
      </c>
      <c r="I30" s="2">
        <f t="shared" si="18"/>
        <v>1.2840254166877381</v>
      </c>
      <c r="J30" s="2">
        <f t="shared" si="0"/>
        <v>3.2311474060599275</v>
      </c>
      <c r="K30" s="2">
        <f t="shared" si="1"/>
        <v>2.5164201300586169</v>
      </c>
      <c r="L30" s="2">
        <f t="shared" si="2"/>
        <v>3.6014090672407608</v>
      </c>
      <c r="M30" s="2">
        <f t="shared" si="3"/>
        <v>2.6284439772968057E-2</v>
      </c>
      <c r="N30" s="2">
        <f t="shared" si="4"/>
        <v>0.03</v>
      </c>
      <c r="O30" s="2">
        <f t="shared" si="5"/>
        <v>1.8773865125079458E-2</v>
      </c>
      <c r="P30" s="2">
        <f t="shared" si="6"/>
        <v>3.354637128966949</v>
      </c>
      <c r="Q30" s="2">
        <f t="shared" si="7"/>
        <v>2.4581607066703164</v>
      </c>
      <c r="R30" s="2">
        <f t="shared" si="8"/>
        <v>0.92283730822816357</v>
      </c>
      <c r="S30" s="2">
        <f t="shared" si="9"/>
        <v>0.8994133900766984</v>
      </c>
      <c r="T30" s="2">
        <f t="shared" si="10"/>
        <v>0.39941339007669929</v>
      </c>
    </row>
    <row r="31" spans="1:20" x14ac:dyDescent="0.25">
      <c r="A31" s="1">
        <f t="shared" si="11"/>
        <v>2016</v>
      </c>
      <c r="B31" s="1">
        <f t="shared" si="12"/>
        <v>0.33</v>
      </c>
      <c r="C31" s="1">
        <f t="shared" si="19"/>
        <v>0.18</v>
      </c>
      <c r="D31" s="1">
        <f t="shared" si="13"/>
        <v>0.01</v>
      </c>
      <c r="E31" s="1">
        <f t="shared" si="14"/>
        <v>0.05</v>
      </c>
      <c r="F31" s="1">
        <f t="shared" si="15"/>
        <v>0.02</v>
      </c>
      <c r="G31" s="2">
        <f t="shared" si="16"/>
        <v>7.8272373291899573</v>
      </c>
      <c r="H31" s="2">
        <f t="shared" si="17"/>
        <v>1.6820276496988851</v>
      </c>
      <c r="I31" s="2">
        <f t="shared" si="18"/>
        <v>1.2969300866657683</v>
      </c>
      <c r="J31" s="2">
        <f t="shared" si="0"/>
        <v>3.3254705182792361</v>
      </c>
      <c r="K31" s="2">
        <f t="shared" si="1"/>
        <v>2.5641093166622193</v>
      </c>
      <c r="L31" s="2">
        <f t="shared" si="2"/>
        <v>3.5880526436133318</v>
      </c>
      <c r="M31" s="2">
        <f t="shared" si="3"/>
        <v>2.6474580764016556E-2</v>
      </c>
      <c r="N31" s="2">
        <f t="shared" si="4"/>
        <v>0.03</v>
      </c>
      <c r="O31" s="2">
        <f t="shared" si="5"/>
        <v>1.8836611652125464E-2</v>
      </c>
      <c r="P31" s="2">
        <f t="shared" si="6"/>
        <v>3.354637128966949</v>
      </c>
      <c r="Q31" s="2">
        <f t="shared" si="7"/>
        <v>2.507818846946174</v>
      </c>
      <c r="R31" s="2">
        <f t="shared" si="8"/>
        <v>0.94161117335324285</v>
      </c>
      <c r="S31" s="2">
        <f t="shared" si="9"/>
        <v>0.91941339007669842</v>
      </c>
      <c r="T31" s="2">
        <f t="shared" si="10"/>
        <v>0.39941339007669929</v>
      </c>
    </row>
    <row r="32" spans="1:20" x14ac:dyDescent="0.25">
      <c r="A32" s="1">
        <f t="shared" si="11"/>
        <v>2017</v>
      </c>
      <c r="B32" s="1">
        <f t="shared" si="12"/>
        <v>0.33</v>
      </c>
      <c r="C32" s="1">
        <f t="shared" si="19"/>
        <v>0.18</v>
      </c>
      <c r="D32" s="1">
        <f t="shared" si="13"/>
        <v>0.01</v>
      </c>
      <c r="E32" s="1">
        <f t="shared" si="14"/>
        <v>0.05</v>
      </c>
      <c r="F32" s="1">
        <f t="shared" si="15"/>
        <v>0.02</v>
      </c>
      <c r="G32" s="2">
        <f t="shared" si="16"/>
        <v>8.0372275930224539</v>
      </c>
      <c r="H32" s="2">
        <f t="shared" si="17"/>
        <v>1.7160068621848572</v>
      </c>
      <c r="I32" s="2">
        <f t="shared" si="18"/>
        <v>1.3099644507332437</v>
      </c>
      <c r="J32" s="2">
        <f t="shared" si="0"/>
        <v>3.4227618546249214</v>
      </c>
      <c r="K32" s="2">
        <f t="shared" si="1"/>
        <v>2.6128662138190495</v>
      </c>
      <c r="L32" s="2">
        <f t="shared" si="2"/>
        <v>3.5754255248256448</v>
      </c>
      <c r="M32" s="2">
        <f t="shared" si="3"/>
        <v>2.6655429587106969E-2</v>
      </c>
      <c r="N32" s="2">
        <f t="shared" si="4"/>
        <v>0.03</v>
      </c>
      <c r="O32" s="2">
        <f t="shared" si="5"/>
        <v>1.8896291763745299E-2</v>
      </c>
      <c r="P32" s="2">
        <f t="shared" si="6"/>
        <v>3.354637128966949</v>
      </c>
      <c r="Q32" s="2">
        <f t="shared" si="7"/>
        <v>2.5584801481988406</v>
      </c>
      <c r="R32" s="2">
        <f t="shared" si="8"/>
        <v>0.96044778500536843</v>
      </c>
      <c r="S32" s="2">
        <f t="shared" si="9"/>
        <v>0.93941339007669855</v>
      </c>
      <c r="T32" s="2">
        <f t="shared" si="10"/>
        <v>0.39941339007669929</v>
      </c>
    </row>
    <row r="33" spans="1:20" x14ac:dyDescent="0.25">
      <c r="A33" s="1">
        <f t="shared" si="11"/>
        <v>2018</v>
      </c>
      <c r="B33" s="1">
        <f t="shared" si="12"/>
        <v>0.33</v>
      </c>
      <c r="C33" s="1">
        <f t="shared" si="19"/>
        <v>0.18</v>
      </c>
      <c r="D33" s="1">
        <f t="shared" si="13"/>
        <v>0.01</v>
      </c>
      <c r="E33" s="1">
        <f t="shared" si="14"/>
        <v>0.05</v>
      </c>
      <c r="F33" s="1">
        <f t="shared" si="15"/>
        <v>0.02</v>
      </c>
      <c r="G33" s="2">
        <f t="shared" si="16"/>
        <v>8.2543441597079461</v>
      </c>
      <c r="H33" s="2">
        <f t="shared" si="17"/>
        <v>1.7506725002960997</v>
      </c>
      <c r="I33" s="2">
        <f t="shared" si="18"/>
        <v>1.3231298123374331</v>
      </c>
      <c r="J33" s="2">
        <f t="shared" si="0"/>
        <v>3.5231098397277156</v>
      </c>
      <c r="K33" s="2">
        <f t="shared" si="1"/>
        <v>2.6627091362289019</v>
      </c>
      <c r="L33" s="2">
        <f t="shared" si="2"/>
        <v>3.5634872377512976</v>
      </c>
      <c r="M33" s="2">
        <f t="shared" si="3"/>
        <v>2.6827396444955937E-2</v>
      </c>
      <c r="N33" s="2">
        <f t="shared" si="4"/>
        <v>0.03</v>
      </c>
      <c r="O33" s="2">
        <f t="shared" si="5"/>
        <v>1.8953040826835459E-2</v>
      </c>
      <c r="P33" s="2">
        <f t="shared" si="6"/>
        <v>3.354637128966949</v>
      </c>
      <c r="Q33" s="2">
        <f t="shared" si="7"/>
        <v>2.6101648756243097</v>
      </c>
      <c r="R33" s="2">
        <f t="shared" si="8"/>
        <v>0.9793440767691135</v>
      </c>
      <c r="S33" s="2">
        <f t="shared" si="9"/>
        <v>0.95941339007669846</v>
      </c>
      <c r="T33" s="2">
        <f t="shared" si="10"/>
        <v>0.39941339007669929</v>
      </c>
    </row>
    <row r="34" spans="1:20" x14ac:dyDescent="0.25">
      <c r="A34" s="1">
        <f t="shared" si="11"/>
        <v>2019</v>
      </c>
      <c r="B34" s="1">
        <f t="shared" si="12"/>
        <v>0.33</v>
      </c>
      <c r="C34" s="1">
        <f t="shared" si="19"/>
        <v>0.18</v>
      </c>
      <c r="D34" s="1">
        <f t="shared" si="13"/>
        <v>0.01</v>
      </c>
      <c r="E34" s="1">
        <f t="shared" si="14"/>
        <v>0.05</v>
      </c>
      <c r="F34" s="1">
        <f t="shared" si="15"/>
        <v>0.02</v>
      </c>
      <c r="G34" s="2">
        <f t="shared" si="16"/>
        <v>8.478783828074441</v>
      </c>
      <c r="H34" s="2">
        <f t="shared" si="17"/>
        <v>1.7860384307500718</v>
      </c>
      <c r="I34" s="2">
        <f t="shared" si="18"/>
        <v>1.3364274880254681</v>
      </c>
      <c r="J34" s="2">
        <f t="shared" si="0"/>
        <v>3.6266056116534373</v>
      </c>
      <c r="K34" s="2">
        <f t="shared" si="1"/>
        <v>2.7136568531762539</v>
      </c>
      <c r="L34" s="2">
        <f t="shared" si="2"/>
        <v>3.5521996205076278</v>
      </c>
      <c r="M34" s="2">
        <f t="shared" si="3"/>
        <v>2.6990877858702189E-2</v>
      </c>
      <c r="N34" s="2">
        <f t="shared" si="4"/>
        <v>0.03</v>
      </c>
      <c r="O34" s="2">
        <f t="shared" si="5"/>
        <v>1.9006989693371723E-2</v>
      </c>
      <c r="P34" s="2">
        <f t="shared" si="6"/>
        <v>3.354637128966949</v>
      </c>
      <c r="Q34" s="2">
        <f t="shared" si="7"/>
        <v>2.6628937038026907</v>
      </c>
      <c r="R34" s="2">
        <f t="shared" si="8"/>
        <v>0.99829711759594919</v>
      </c>
      <c r="S34" s="2">
        <f t="shared" si="9"/>
        <v>0.97941339007669825</v>
      </c>
      <c r="T34" s="2">
        <f t="shared" si="10"/>
        <v>0.39941339007669929</v>
      </c>
    </row>
    <row r="35" spans="1:20" x14ac:dyDescent="0.25">
      <c r="A35" s="1">
        <f t="shared" si="11"/>
        <v>2020</v>
      </c>
      <c r="B35" s="1">
        <f t="shared" si="12"/>
        <v>0.33</v>
      </c>
      <c r="C35" s="1">
        <f t="shared" si="19"/>
        <v>0.18</v>
      </c>
      <c r="D35" s="1">
        <f t="shared" si="13"/>
        <v>0.01</v>
      </c>
      <c r="E35" s="1">
        <f t="shared" si="14"/>
        <v>0.05</v>
      </c>
      <c r="F35" s="1">
        <f t="shared" si="15"/>
        <v>0.02</v>
      </c>
      <c r="G35" s="2">
        <f t="shared" si="16"/>
        <v>8.7107500505002484</v>
      </c>
      <c r="H35" s="2">
        <f t="shared" si="17"/>
        <v>1.8221188003905073</v>
      </c>
      <c r="I35" s="2">
        <f t="shared" si="18"/>
        <v>1.349858807575999</v>
      </c>
      <c r="J35" s="2">
        <f t="shared" si="0"/>
        <v>3.7333431059299378</v>
      </c>
      <c r="K35" s="2">
        <f t="shared" si="1"/>
        <v>2.765728596929383</v>
      </c>
      <c r="L35" s="2">
        <f t="shared" si="2"/>
        <v>3.5415266841173065</v>
      </c>
      <c r="M35" s="2">
        <f t="shared" si="3"/>
        <v>2.7146256656600587E-2</v>
      </c>
      <c r="N35" s="2">
        <f t="shared" si="4"/>
        <v>0.03</v>
      </c>
      <c r="O35" s="2">
        <f t="shared" si="5"/>
        <v>1.9058264696678193E-2</v>
      </c>
      <c r="P35" s="2">
        <f t="shared" si="6"/>
        <v>3.354637128966949</v>
      </c>
      <c r="Q35" s="2">
        <f t="shared" si="7"/>
        <v>2.7166877249683163</v>
      </c>
      <c r="R35" s="2">
        <f t="shared" si="8"/>
        <v>1.017304107289321</v>
      </c>
      <c r="S35" s="2">
        <f t="shared" si="9"/>
        <v>0.99941339007669838</v>
      </c>
      <c r="T35" s="2">
        <f t="shared" si="10"/>
        <v>0.39941339007669929</v>
      </c>
    </row>
    <row r="36" spans="1:20" x14ac:dyDescent="0.25">
      <c r="A36" s="1">
        <f t="shared" si="11"/>
        <v>2021</v>
      </c>
      <c r="B36" s="1">
        <f t="shared" si="12"/>
        <v>0.33</v>
      </c>
      <c r="C36" s="1">
        <f t="shared" si="19"/>
        <v>0.18</v>
      </c>
      <c r="D36" s="1">
        <f t="shared" si="13"/>
        <v>0.01</v>
      </c>
      <c r="E36" s="1">
        <f t="shared" si="14"/>
        <v>0.05</v>
      </c>
      <c r="F36" s="1">
        <f t="shared" si="15"/>
        <v>0.02</v>
      </c>
      <c r="G36" s="2">
        <f t="shared" si="16"/>
        <v>8.9504531074259983</v>
      </c>
      <c r="H36" s="2">
        <f t="shared" si="17"/>
        <v>1.8589280418463403</v>
      </c>
      <c r="I36" s="2">
        <f t="shared" si="18"/>
        <v>1.3634251141321734</v>
      </c>
      <c r="J36" s="2">
        <f t="shared" si="0"/>
        <v>3.8434191419853203</v>
      </c>
      <c r="K36" s="2">
        <f t="shared" si="1"/>
        <v>2.8189440711833118</v>
      </c>
      <c r="L36" s="2">
        <f t="shared" si="2"/>
        <v>3.5314344830419695</v>
      </c>
      <c r="M36" s="2">
        <f t="shared" si="3"/>
        <v>2.729390202417499E-2</v>
      </c>
      <c r="N36" s="2">
        <f t="shared" si="4"/>
        <v>0.03</v>
      </c>
      <c r="O36" s="2">
        <f t="shared" si="5"/>
        <v>1.9106987667977748E-2</v>
      </c>
      <c r="P36" s="2">
        <f t="shared" si="6"/>
        <v>3.354637128966949</v>
      </c>
      <c r="Q36" s="2">
        <f t="shared" si="7"/>
        <v>2.7715684574469148</v>
      </c>
      <c r="R36" s="2">
        <f t="shared" si="8"/>
        <v>1.0363623719859989</v>
      </c>
      <c r="S36" s="2">
        <f t="shared" si="9"/>
        <v>1.0194133900766984</v>
      </c>
      <c r="T36" s="2">
        <f t="shared" si="10"/>
        <v>0.39941339007669929</v>
      </c>
    </row>
    <row r="37" spans="1:20" x14ac:dyDescent="0.25">
      <c r="A37" s="1">
        <f t="shared" si="11"/>
        <v>2022</v>
      </c>
      <c r="B37" s="1">
        <f t="shared" si="12"/>
        <v>0.33</v>
      </c>
      <c r="C37" s="1">
        <f t="shared" si="19"/>
        <v>0.18</v>
      </c>
      <c r="D37" s="1">
        <f t="shared" si="13"/>
        <v>0.01</v>
      </c>
      <c r="E37" s="1">
        <f t="shared" si="14"/>
        <v>0.05</v>
      </c>
      <c r="F37" s="1">
        <f t="shared" si="15"/>
        <v>0.02</v>
      </c>
      <c r="G37" s="2">
        <f t="shared" si="16"/>
        <v>9.1981102887262267</v>
      </c>
      <c r="H37" s="2">
        <f t="shared" si="17"/>
        <v>1.8964808793049495</v>
      </c>
      <c r="I37" s="2">
        <f t="shared" si="18"/>
        <v>1.3771277643359525</v>
      </c>
      <c r="J37" s="2">
        <f t="shared" ref="J37:J68" si="20">G37^B37*(H37*I37)^(1-B37)</f>
        <v>3.9569335120795563</v>
      </c>
      <c r="K37" s="2">
        <f t="shared" ref="K37:K68" si="21">J37/I37</f>
        <v>2.8733234595611972</v>
      </c>
      <c r="L37" s="2">
        <f t="shared" ref="L37:L68" si="22">G37/(H37*I37)</f>
        <v>3.5218909939677712</v>
      </c>
      <c r="M37" s="2">
        <f t="shared" ref="M37:M68" si="23">C37*(1/L37)^(1-B37)-E37</f>
        <v>2.7434169608435269E-2</v>
      </c>
      <c r="N37" s="2">
        <f t="shared" si="4"/>
        <v>0.03</v>
      </c>
      <c r="O37" s="2">
        <f t="shared" ref="O37:O68" si="24">B37*(M37-F37-D37)+F37</f>
        <v>1.9153275970783638E-2</v>
      </c>
      <c r="P37" s="2">
        <f t="shared" si="6"/>
        <v>3.354637128966949</v>
      </c>
      <c r="Q37" s="2">
        <f t="shared" si="7"/>
        <v>2.8275578542632309</v>
      </c>
      <c r="R37" s="2">
        <f t="shared" si="8"/>
        <v>1.0554693596539766</v>
      </c>
      <c r="S37" s="2">
        <f t="shared" si="9"/>
        <v>1.0394133900766982</v>
      </c>
      <c r="T37" s="2">
        <f t="shared" si="10"/>
        <v>0.39941339007669929</v>
      </c>
    </row>
    <row r="38" spans="1:20" x14ac:dyDescent="0.25">
      <c r="A38" s="1">
        <f t="shared" si="11"/>
        <v>2023</v>
      </c>
      <c r="B38" s="1">
        <f t="shared" si="12"/>
        <v>0.33</v>
      </c>
      <c r="C38" s="1">
        <f t="shared" si="19"/>
        <v>0.18</v>
      </c>
      <c r="D38" s="1">
        <f t="shared" si="13"/>
        <v>0.01</v>
      </c>
      <c r="E38" s="1">
        <f t="shared" si="14"/>
        <v>0.05</v>
      </c>
      <c r="F38" s="1">
        <f t="shared" si="15"/>
        <v>0.02</v>
      </c>
      <c r="G38" s="2">
        <f t="shared" si="16"/>
        <v>9.4539460820526884</v>
      </c>
      <c r="H38" s="2">
        <f t="shared" si="17"/>
        <v>1.9347923344020295</v>
      </c>
      <c r="I38" s="2">
        <f t="shared" si="18"/>
        <v>1.3909681284637756</v>
      </c>
      <c r="J38" s="2">
        <f t="shared" si="20"/>
        <v>4.0739890728139168</v>
      </c>
      <c r="K38" s="2">
        <f t="shared" si="21"/>
        <v>2.9288874341882623</v>
      </c>
      <c r="L38" s="2">
        <f t="shared" si="22"/>
        <v>3.5128660022699867</v>
      </c>
      <c r="M38" s="2">
        <f t="shared" si="23"/>
        <v>2.7567401669302022E-2</v>
      </c>
      <c r="N38" s="2">
        <f t="shared" si="4"/>
        <v>0.03</v>
      </c>
      <c r="O38" s="2">
        <f t="shared" si="24"/>
        <v>1.9197242550869666E-2</v>
      </c>
      <c r="P38" s="2">
        <f t="shared" si="6"/>
        <v>3.354637128966949</v>
      </c>
      <c r="Q38" s="2">
        <f t="shared" si="7"/>
        <v>2.8846783119225261</v>
      </c>
      <c r="R38" s="2">
        <f t="shared" si="8"/>
        <v>1.0746226356247603</v>
      </c>
      <c r="S38" s="2">
        <f t="shared" si="9"/>
        <v>1.0594133900766982</v>
      </c>
      <c r="T38" s="2">
        <f t="shared" si="10"/>
        <v>0.39941339007669929</v>
      </c>
    </row>
    <row r="39" spans="1:20" x14ac:dyDescent="0.25">
      <c r="A39" s="1">
        <f t="shared" si="11"/>
        <v>2024</v>
      </c>
      <c r="B39" s="1">
        <f t="shared" si="12"/>
        <v>0.33</v>
      </c>
      <c r="C39" s="1">
        <f t="shared" si="19"/>
        <v>0.18</v>
      </c>
      <c r="D39" s="1">
        <f t="shared" si="13"/>
        <v>0.01</v>
      </c>
      <c r="E39" s="1">
        <f t="shared" si="14"/>
        <v>0.05</v>
      </c>
      <c r="F39" s="1">
        <f t="shared" si="15"/>
        <v>0.02</v>
      </c>
      <c r="G39" s="2">
        <f t="shared" si="16"/>
        <v>9.7181923682711151</v>
      </c>
      <c r="H39" s="2">
        <f t="shared" si="17"/>
        <v>1.9738777322304455</v>
      </c>
      <c r="I39" s="2">
        <f t="shared" si="18"/>
        <v>1.4049475905635889</v>
      </c>
      <c r="J39" s="2">
        <f t="shared" si="20"/>
        <v>4.194691839304987</v>
      </c>
      <c r="K39" s="2">
        <f t="shared" si="21"/>
        <v>2.9856571643518062</v>
      </c>
      <c r="L39" s="2">
        <f t="shared" si="22"/>
        <v>3.5043309956272046</v>
      </c>
      <c r="M39" s="2">
        <f t="shared" si="23"/>
        <v>2.7693927271911126E-2</v>
      </c>
      <c r="N39" s="2">
        <f t="shared" si="4"/>
        <v>0.03</v>
      </c>
      <c r="O39" s="2">
        <f t="shared" si="24"/>
        <v>1.9238995999730672E-2</v>
      </c>
      <c r="P39" s="2">
        <f t="shared" si="6"/>
        <v>3.354637128966949</v>
      </c>
      <c r="Q39" s="2">
        <f t="shared" si="7"/>
        <v>2.9429526793694811</v>
      </c>
      <c r="R39" s="2">
        <f t="shared" si="8"/>
        <v>1.0938198781756301</v>
      </c>
      <c r="S39" s="2">
        <f t="shared" si="9"/>
        <v>1.0794133900766982</v>
      </c>
      <c r="T39" s="2">
        <f t="shared" si="10"/>
        <v>0.39941339007669929</v>
      </c>
    </row>
    <row r="40" spans="1:20" x14ac:dyDescent="0.25">
      <c r="A40" s="1">
        <f t="shared" si="11"/>
        <v>2025</v>
      </c>
      <c r="B40" s="1">
        <f t="shared" si="12"/>
        <v>0.33</v>
      </c>
      <c r="C40" s="1">
        <f t="shared" si="19"/>
        <v>0.18</v>
      </c>
      <c r="D40" s="1">
        <f t="shared" si="13"/>
        <v>0.01</v>
      </c>
      <c r="E40" s="1">
        <f t="shared" si="14"/>
        <v>0.05</v>
      </c>
      <c r="F40" s="1">
        <f t="shared" si="15"/>
        <v>0.02</v>
      </c>
      <c r="G40" s="2">
        <f t="shared" si="16"/>
        <v>9.9910886241225683</v>
      </c>
      <c r="H40" s="2">
        <f t="shared" si="17"/>
        <v>2.0137527074704744</v>
      </c>
      <c r="I40" s="2">
        <f t="shared" si="18"/>
        <v>1.419067548593252</v>
      </c>
      <c r="J40" s="2">
        <f t="shared" si="20"/>
        <v>4.3191510821123744</v>
      </c>
      <c r="K40" s="2">
        <f t="shared" si="21"/>
        <v>3.0436543252602943</v>
      </c>
      <c r="L40" s="2">
        <f t="shared" si="22"/>
        <v>3.4962590642955385</v>
      </c>
      <c r="M40" s="2">
        <f t="shared" si="23"/>
        <v>2.7814062513983953E-2</v>
      </c>
      <c r="N40" s="2">
        <f t="shared" si="4"/>
        <v>0.03</v>
      </c>
      <c r="O40" s="2">
        <f t="shared" si="24"/>
        <v>1.9278640629614704E-2</v>
      </c>
      <c r="P40" s="2">
        <f t="shared" si="6"/>
        <v>3.354637128966949</v>
      </c>
      <c r="Q40" s="2">
        <f t="shared" si="7"/>
        <v>3.002404267128076</v>
      </c>
      <c r="R40" s="2">
        <f t="shared" si="8"/>
        <v>1.1130588741753606</v>
      </c>
      <c r="S40" s="2">
        <f t="shared" si="9"/>
        <v>1.0994133900766982</v>
      </c>
      <c r="T40" s="2">
        <f t="shared" si="10"/>
        <v>0.39941339007669929</v>
      </c>
    </row>
    <row r="41" spans="1:20" x14ac:dyDescent="0.25">
      <c r="A41" s="1">
        <f t="shared" si="11"/>
        <v>2026</v>
      </c>
      <c r="B41" s="1">
        <f t="shared" si="12"/>
        <v>0.33</v>
      </c>
      <c r="C41" s="1">
        <f t="shared" si="19"/>
        <v>0.18</v>
      </c>
      <c r="D41" s="1">
        <f t="shared" si="13"/>
        <v>0.01</v>
      </c>
      <c r="E41" s="1">
        <f t="shared" si="14"/>
        <v>0.05</v>
      </c>
      <c r="F41" s="1">
        <f t="shared" si="15"/>
        <v>0.02</v>
      </c>
      <c r="G41" s="2">
        <f t="shared" si="16"/>
        <v>10.27288213224994</v>
      </c>
      <c r="H41" s="2">
        <f t="shared" si="17"/>
        <v>2.0544332106438854</v>
      </c>
      <c r="I41" s="2">
        <f t="shared" si="18"/>
        <v>1.4333294145603348</v>
      </c>
      <c r="J41" s="2">
        <f t="shared" si="20"/>
        <v>4.4474794270116424</v>
      </c>
      <c r="K41" s="2">
        <f t="shared" si="21"/>
        <v>3.1029011069139889</v>
      </c>
      <c r="L41" s="2">
        <f t="shared" si="22"/>
        <v>3.4886248075899391</v>
      </c>
      <c r="M41" s="2">
        <f t="shared" si="23"/>
        <v>2.792811078294366E-2</v>
      </c>
      <c r="N41" s="2">
        <f t="shared" si="4"/>
        <v>0.03</v>
      </c>
      <c r="O41" s="2">
        <f t="shared" si="24"/>
        <v>1.9316276558371408E-2</v>
      </c>
      <c r="P41" s="2">
        <f t="shared" si="6"/>
        <v>3.354637128966949</v>
      </c>
      <c r="Q41" s="2">
        <f t="shared" si="7"/>
        <v>3.0630568566261127</v>
      </c>
      <c r="R41" s="2">
        <f t="shared" si="8"/>
        <v>1.1323375148049755</v>
      </c>
      <c r="S41" s="2">
        <f t="shared" si="9"/>
        <v>1.119413390076698</v>
      </c>
      <c r="T41" s="2">
        <f t="shared" si="10"/>
        <v>0.39941339007669929</v>
      </c>
    </row>
    <row r="42" spans="1:20" x14ac:dyDescent="0.25">
      <c r="A42" s="1">
        <f t="shared" si="11"/>
        <v>2027</v>
      </c>
      <c r="B42" s="1">
        <f t="shared" si="12"/>
        <v>0.33</v>
      </c>
      <c r="C42" s="1">
        <f t="shared" si="19"/>
        <v>0.18</v>
      </c>
      <c r="D42" s="1">
        <f t="shared" si="13"/>
        <v>0.01</v>
      </c>
      <c r="E42" s="1">
        <f t="shared" si="14"/>
        <v>0.05</v>
      </c>
      <c r="F42" s="1">
        <f t="shared" si="15"/>
        <v>0.02</v>
      </c>
      <c r="G42" s="2">
        <f t="shared" si="16"/>
        <v>10.56382819873958</v>
      </c>
      <c r="H42" s="2">
        <f t="shared" si="17"/>
        <v>2.0959355144943621</v>
      </c>
      <c r="I42" s="2">
        <f t="shared" si="18"/>
        <v>1.4477346146633188</v>
      </c>
      <c r="J42" s="2">
        <f t="shared" si="20"/>
        <v>4.5797929577064949</v>
      </c>
      <c r="K42" s="2">
        <f t="shared" si="21"/>
        <v>3.1634202230990791</v>
      </c>
      <c r="L42" s="2">
        <f t="shared" si="22"/>
        <v>3.4814042461534194</v>
      </c>
      <c r="M42" s="2">
        <f t="shared" si="23"/>
        <v>2.8036363037930473E-2</v>
      </c>
      <c r="N42" s="2">
        <f t="shared" si="4"/>
        <v>0.03</v>
      </c>
      <c r="O42" s="2">
        <f t="shared" si="24"/>
        <v>1.9351999802517054E-2</v>
      </c>
      <c r="P42" s="2">
        <f t="shared" si="6"/>
        <v>3.354637128966949</v>
      </c>
      <c r="Q42" s="2">
        <f t="shared" si="7"/>
        <v>3.1249347097081022</v>
      </c>
      <c r="R42" s="2">
        <f t="shared" si="8"/>
        <v>1.1516537913633473</v>
      </c>
      <c r="S42" s="2">
        <f t="shared" si="9"/>
        <v>1.1394133900766981</v>
      </c>
      <c r="T42" s="2">
        <f t="shared" si="10"/>
        <v>0.39941339007669929</v>
      </c>
    </row>
    <row r="43" spans="1:20" x14ac:dyDescent="0.25">
      <c r="A43" s="1">
        <f t="shared" si="11"/>
        <v>2028</v>
      </c>
      <c r="B43" s="1">
        <f t="shared" si="12"/>
        <v>0.33</v>
      </c>
      <c r="C43" s="1">
        <f t="shared" si="19"/>
        <v>0.18</v>
      </c>
      <c r="D43" s="1">
        <f t="shared" si="13"/>
        <v>0.01</v>
      </c>
      <c r="E43" s="1">
        <f t="shared" si="14"/>
        <v>0.05</v>
      </c>
      <c r="F43" s="1">
        <f t="shared" si="15"/>
        <v>0.02</v>
      </c>
      <c r="G43" s="2">
        <f t="shared" si="16"/>
        <v>10.864190378337339</v>
      </c>
      <c r="H43" s="2">
        <f t="shared" si="17"/>
        <v>2.1382762204968162</v>
      </c>
      <c r="I43" s="2">
        <f t="shared" si="18"/>
        <v>1.4622845894342187</v>
      </c>
      <c r="J43" s="2">
        <f t="shared" si="20"/>
        <v>4.7162113215767736</v>
      </c>
      <c r="K43" s="2">
        <f t="shared" si="21"/>
        <v>3.2252349205167725</v>
      </c>
      <c r="L43" s="2">
        <f t="shared" si="22"/>
        <v>3.4745747396259659</v>
      </c>
      <c r="M43" s="2">
        <f t="shared" si="23"/>
        <v>2.8139098112319558E-2</v>
      </c>
      <c r="N43" s="2">
        <f t="shared" si="4"/>
        <v>0.03</v>
      </c>
      <c r="O43" s="2">
        <f t="shared" si="24"/>
        <v>1.9385902377065455E-2</v>
      </c>
      <c r="P43" s="2">
        <f t="shared" si="6"/>
        <v>3.354637128966949</v>
      </c>
      <c r="Q43" s="2">
        <f t="shared" si="7"/>
        <v>3.1880625783403276</v>
      </c>
      <c r="R43" s="2">
        <f t="shared" si="8"/>
        <v>1.171005791165864</v>
      </c>
      <c r="S43" s="2">
        <f t="shared" si="9"/>
        <v>1.1594133900766981</v>
      </c>
      <c r="T43" s="2">
        <f t="shared" si="10"/>
        <v>0.39941339007669929</v>
      </c>
    </row>
    <row r="44" spans="1:20" x14ac:dyDescent="0.25">
      <c r="A44" s="1">
        <f t="shared" si="11"/>
        <v>2029</v>
      </c>
      <c r="B44" s="1">
        <f t="shared" si="12"/>
        <v>0.33</v>
      </c>
      <c r="C44" s="1">
        <f t="shared" si="19"/>
        <v>0.18</v>
      </c>
      <c r="D44" s="1">
        <f t="shared" si="13"/>
        <v>0.01</v>
      </c>
      <c r="E44" s="1">
        <f t="shared" si="14"/>
        <v>0.05</v>
      </c>
      <c r="F44" s="1">
        <f t="shared" si="15"/>
        <v>0.02</v>
      </c>
      <c r="G44" s="2">
        <f t="shared" si="16"/>
        <v>11.174240707507723</v>
      </c>
      <c r="H44" s="2">
        <f t="shared" si="17"/>
        <v>2.1814722654981984</v>
      </c>
      <c r="I44" s="2">
        <f t="shared" si="18"/>
        <v>1.4769807938826365</v>
      </c>
      <c r="J44" s="2">
        <f t="shared" si="20"/>
        <v>4.8568578385614751</v>
      </c>
      <c r="K44" s="2">
        <f t="shared" si="21"/>
        <v>3.2883689880583575</v>
      </c>
      <c r="L44" s="2">
        <f t="shared" si="22"/>
        <v>3.4681149093534596</v>
      </c>
      <c r="M44" s="2">
        <f t="shared" si="23"/>
        <v>2.8236583032768145E-2</v>
      </c>
      <c r="N44" s="2">
        <f t="shared" si="4"/>
        <v>0.03</v>
      </c>
      <c r="O44" s="2">
        <f t="shared" si="24"/>
        <v>1.9418072400813488E-2</v>
      </c>
      <c r="P44" s="2">
        <f t="shared" si="6"/>
        <v>3.354637128966949</v>
      </c>
      <c r="Q44" s="2">
        <f t="shared" si="7"/>
        <v>3.2524657145119558</v>
      </c>
      <c r="R44" s="2">
        <f t="shared" si="8"/>
        <v>1.1903916935429293</v>
      </c>
      <c r="S44" s="2">
        <f t="shared" si="9"/>
        <v>1.1794133900766979</v>
      </c>
      <c r="T44" s="2">
        <f t="shared" si="10"/>
        <v>0.39941339007669929</v>
      </c>
    </row>
    <row r="45" spans="1:20" x14ac:dyDescent="0.25">
      <c r="A45" s="1">
        <f t="shared" si="11"/>
        <v>2030</v>
      </c>
      <c r="B45" s="1">
        <f t="shared" si="12"/>
        <v>0.33</v>
      </c>
      <c r="C45" s="1">
        <f t="shared" si="19"/>
        <v>0.18</v>
      </c>
      <c r="D45" s="1">
        <f t="shared" si="13"/>
        <v>0.01</v>
      </c>
      <c r="E45" s="1">
        <f t="shared" si="14"/>
        <v>0.05</v>
      </c>
      <c r="F45" s="1">
        <f t="shared" si="15"/>
        <v>0.02</v>
      </c>
      <c r="G45" s="2">
        <f t="shared" si="16"/>
        <v>11.494259945514189</v>
      </c>
      <c r="H45" s="2">
        <f t="shared" si="17"/>
        <v>2.2255409284924648</v>
      </c>
      <c r="I45" s="2">
        <f t="shared" si="18"/>
        <v>1.4918246976412639</v>
      </c>
      <c r="J45" s="2">
        <f t="shared" si="20"/>
        <v>5.0018596132786257</v>
      </c>
      <c r="K45" s="2">
        <f t="shared" si="21"/>
        <v>3.3528467662367478</v>
      </c>
      <c r="L45" s="2">
        <f t="shared" si="22"/>
        <v>3.4620045658031566</v>
      </c>
      <c r="M45" s="2">
        <f t="shared" si="23"/>
        <v>2.8329073351218412E-2</v>
      </c>
      <c r="N45" s="2">
        <f t="shared" si="4"/>
        <v>0.03</v>
      </c>
      <c r="O45" s="2">
        <f t="shared" si="24"/>
        <v>1.9448594205902076E-2</v>
      </c>
      <c r="P45" s="2">
        <f t="shared" si="6"/>
        <v>3.354637128966949</v>
      </c>
      <c r="Q45" s="2">
        <f t="shared" si="7"/>
        <v>3.318169880336177</v>
      </c>
      <c r="R45" s="2">
        <f t="shared" si="8"/>
        <v>1.209809765943743</v>
      </c>
      <c r="S45" s="2">
        <f t="shared" si="9"/>
        <v>1.1994133900766979</v>
      </c>
      <c r="T45" s="2">
        <f t="shared" si="10"/>
        <v>0.39941339007669929</v>
      </c>
    </row>
    <row r="46" spans="1:20" x14ac:dyDescent="0.25">
      <c r="A46" s="1">
        <f t="shared" si="11"/>
        <v>2031</v>
      </c>
      <c r="B46" s="1">
        <f t="shared" si="12"/>
        <v>0.33</v>
      </c>
      <c r="C46" s="1">
        <f t="shared" si="19"/>
        <v>0.18</v>
      </c>
      <c r="D46" s="1">
        <f t="shared" si="13"/>
        <v>0.01</v>
      </c>
      <c r="E46" s="1">
        <f t="shared" si="14"/>
        <v>0.05</v>
      </c>
      <c r="F46" s="1">
        <f t="shared" si="15"/>
        <v>0.02</v>
      </c>
      <c r="G46" s="2">
        <f t="shared" si="16"/>
        <v>11.824537823708029</v>
      </c>
      <c r="H46" s="2">
        <f t="shared" si="17"/>
        <v>2.2704998375324026</v>
      </c>
      <c r="I46" s="2">
        <f t="shared" si="18"/>
        <v>1.506817785112847</v>
      </c>
      <c r="J46" s="2">
        <f t="shared" si="20"/>
        <v>5.1513476504867155</v>
      </c>
      <c r="K46" s="2">
        <f t="shared" si="21"/>
        <v>3.4186931567846646</v>
      </c>
      <c r="L46" s="2">
        <f t="shared" si="22"/>
        <v>3.4562246403764592</v>
      </c>
      <c r="M46" s="2">
        <f t="shared" si="23"/>
        <v>2.841681348665491E-2</v>
      </c>
      <c r="N46" s="2">
        <f t="shared" si="4"/>
        <v>0.03</v>
      </c>
      <c r="O46" s="2">
        <f t="shared" si="24"/>
        <v>1.947754845059612E-2</v>
      </c>
      <c r="P46" s="2">
        <f t="shared" si="6"/>
        <v>3.354637128966949</v>
      </c>
      <c r="Q46" s="2">
        <f t="shared" si="7"/>
        <v>3.3852013583553875</v>
      </c>
      <c r="R46" s="2">
        <f t="shared" si="8"/>
        <v>1.229258360149645</v>
      </c>
      <c r="S46" s="2">
        <f t="shared" si="9"/>
        <v>1.2194133900766979</v>
      </c>
      <c r="T46" s="2">
        <f t="shared" si="10"/>
        <v>0.39941339007669929</v>
      </c>
    </row>
    <row r="47" spans="1:20" x14ac:dyDescent="0.25">
      <c r="A47" s="1">
        <f t="shared" si="11"/>
        <v>2032</v>
      </c>
      <c r="B47" s="1">
        <f t="shared" si="12"/>
        <v>0.33</v>
      </c>
      <c r="C47" s="1">
        <f t="shared" si="19"/>
        <v>0.18</v>
      </c>
      <c r="D47" s="1">
        <f t="shared" si="13"/>
        <v>0.01</v>
      </c>
      <c r="E47" s="1">
        <f t="shared" si="14"/>
        <v>0.05</v>
      </c>
      <c r="F47" s="1">
        <f t="shared" si="15"/>
        <v>0.02</v>
      </c>
      <c r="G47" s="2">
        <f t="shared" si="16"/>
        <v>12.165373303222694</v>
      </c>
      <c r="H47" s="2">
        <f t="shared" si="17"/>
        <v>2.3163669767810884</v>
      </c>
      <c r="I47" s="2">
        <f t="shared" si="18"/>
        <v>1.521961555618627</v>
      </c>
      <c r="J47" s="2">
        <f t="shared" si="20"/>
        <v>5.3054569739952067</v>
      </c>
      <c r="K47" s="2">
        <f t="shared" si="21"/>
        <v>3.4859336324291803</v>
      </c>
      <c r="L47" s="2">
        <f t="shared" si="22"/>
        <v>3.4507571213319492</v>
      </c>
      <c r="M47" s="2">
        <f t="shared" si="23"/>
        <v>2.8500037073762099E-2</v>
      </c>
      <c r="N47" s="2">
        <f t="shared" si="4"/>
        <v>0.03</v>
      </c>
      <c r="O47" s="2">
        <f t="shared" si="24"/>
        <v>1.9505012234341493E-2</v>
      </c>
      <c r="P47" s="2">
        <f t="shared" si="6"/>
        <v>3.354637128966949</v>
      </c>
      <c r="Q47" s="2">
        <f t="shared" si="7"/>
        <v>3.4535869620545601</v>
      </c>
      <c r="R47" s="2">
        <f t="shared" si="8"/>
        <v>1.2487359086002414</v>
      </c>
      <c r="S47" s="2">
        <f t="shared" si="9"/>
        <v>1.2394133900766977</v>
      </c>
      <c r="T47" s="2">
        <f t="shared" si="10"/>
        <v>0.39941339007669929</v>
      </c>
    </row>
    <row r="48" spans="1:20" x14ac:dyDescent="0.25">
      <c r="A48" s="1">
        <f t="shared" si="11"/>
        <v>2033</v>
      </c>
      <c r="B48" s="1">
        <f t="shared" si="12"/>
        <v>0.33</v>
      </c>
      <c r="C48" s="1">
        <f t="shared" si="19"/>
        <v>0.18</v>
      </c>
      <c r="D48" s="1">
        <f t="shared" si="13"/>
        <v>0.01</v>
      </c>
      <c r="E48" s="1">
        <f t="shared" si="14"/>
        <v>0.05</v>
      </c>
      <c r="F48" s="1">
        <f t="shared" si="15"/>
        <v>0.02</v>
      </c>
      <c r="G48" s="2">
        <f t="shared" si="16"/>
        <v>12.517074841279936</v>
      </c>
      <c r="H48" s="2">
        <f t="shared" si="17"/>
        <v>2.3631606937057916</v>
      </c>
      <c r="I48" s="2">
        <f t="shared" si="18"/>
        <v>1.5372575235482744</v>
      </c>
      <c r="J48" s="2">
        <f t="shared" si="20"/>
        <v>5.4643267491345791</v>
      </c>
      <c r="K48" s="2">
        <f t="shared" si="21"/>
        <v>3.5545942468519547</v>
      </c>
      <c r="L48" s="2">
        <f t="shared" si="22"/>
        <v>3.4455849935521861</v>
      </c>
      <c r="M48" s="2">
        <f t="shared" si="23"/>
        <v>2.8578967315949055E-2</v>
      </c>
      <c r="N48" s="2">
        <f t="shared" si="4"/>
        <v>0.03</v>
      </c>
      <c r="O48" s="2">
        <f t="shared" si="24"/>
        <v>1.9531059214263187E-2</v>
      </c>
      <c r="P48" s="2">
        <f t="shared" si="6"/>
        <v>3.354637128966949</v>
      </c>
      <c r="Q48" s="2">
        <f t="shared" si="7"/>
        <v>3.523354046586995</v>
      </c>
      <c r="R48" s="2">
        <f t="shared" si="8"/>
        <v>1.2682409208345828</v>
      </c>
      <c r="S48" s="2">
        <f t="shared" si="9"/>
        <v>1.2594133900766979</v>
      </c>
      <c r="T48" s="2">
        <f t="shared" si="10"/>
        <v>0.39941339007669929</v>
      </c>
    </row>
    <row r="49" spans="1:20" x14ac:dyDescent="0.25">
      <c r="A49" s="1">
        <f t="shared" si="11"/>
        <v>2034</v>
      </c>
      <c r="B49" s="1">
        <f t="shared" si="12"/>
        <v>0.33</v>
      </c>
      <c r="C49" s="1">
        <f t="shared" si="19"/>
        <v>0.18</v>
      </c>
      <c r="D49" s="1">
        <f t="shared" si="13"/>
        <v>0.01</v>
      </c>
      <c r="E49" s="1">
        <f t="shared" si="14"/>
        <v>0.05</v>
      </c>
      <c r="F49" s="1">
        <f t="shared" si="15"/>
        <v>0.02</v>
      </c>
      <c r="G49" s="2">
        <f t="shared" si="16"/>
        <v>12.879960666323624</v>
      </c>
      <c r="H49" s="2">
        <f t="shared" si="17"/>
        <v>2.4108997064172062</v>
      </c>
      <c r="I49" s="2">
        <f t="shared" si="18"/>
        <v>1.5527072185113289</v>
      </c>
      <c r="J49" s="2">
        <f t="shared" si="20"/>
        <v>5.6281004088995044</v>
      </c>
      <c r="K49" s="2">
        <f t="shared" si="21"/>
        <v>3.624701644844218</v>
      </c>
      <c r="L49" s="2">
        <f t="shared" si="22"/>
        <v>3.440692181906658</v>
      </c>
      <c r="M49" s="2">
        <f t="shared" si="23"/>
        <v>2.8653817340505261E-2</v>
      </c>
      <c r="N49" s="2">
        <f t="shared" si="4"/>
        <v>0.03</v>
      </c>
      <c r="O49" s="2">
        <f t="shared" si="24"/>
        <v>1.9555759722366735E-2</v>
      </c>
      <c r="P49" s="2">
        <f t="shared" si="6"/>
        <v>3.354637128966949</v>
      </c>
      <c r="Q49" s="2">
        <f t="shared" si="7"/>
        <v>3.5945305197167445</v>
      </c>
      <c r="R49" s="2">
        <f t="shared" si="8"/>
        <v>1.2877719800488459</v>
      </c>
      <c r="S49" s="2">
        <f t="shared" si="9"/>
        <v>1.2794133900766977</v>
      </c>
      <c r="T49" s="2">
        <f t="shared" si="10"/>
        <v>0.39941339007669929</v>
      </c>
    </row>
    <row r="50" spans="1:20" x14ac:dyDescent="0.25">
      <c r="A50" s="1">
        <f t="shared" si="11"/>
        <v>2035</v>
      </c>
      <c r="B50" s="1">
        <f t="shared" si="12"/>
        <v>0.33</v>
      </c>
      <c r="C50" s="1">
        <f t="shared" si="19"/>
        <v>0.18</v>
      </c>
      <c r="D50" s="1">
        <f t="shared" si="13"/>
        <v>0.01</v>
      </c>
      <c r="E50" s="1">
        <f t="shared" si="14"/>
        <v>0.05</v>
      </c>
      <c r="F50" s="1">
        <f t="shared" si="15"/>
        <v>0.02</v>
      </c>
      <c r="G50" s="2">
        <f t="shared" si="16"/>
        <v>13.254359062206799</v>
      </c>
      <c r="H50" s="2">
        <f t="shared" si="17"/>
        <v>2.4596031111569459</v>
      </c>
      <c r="I50" s="2">
        <f t="shared" si="18"/>
        <v>1.5683121854901614</v>
      </c>
      <c r="J50" s="2">
        <f t="shared" si="20"/>
        <v>5.7969257838817887</v>
      </c>
      <c r="K50" s="2">
        <f t="shared" si="21"/>
        <v>3.6962830726651617</v>
      </c>
      <c r="L50" s="2">
        <f t="shared" si="22"/>
        <v>3.4360634979807463</v>
      </c>
      <c r="M50" s="2">
        <f t="shared" si="23"/>
        <v>2.8724790553923032E-2</v>
      </c>
      <c r="N50" s="2">
        <f t="shared" si="4"/>
        <v>0.03</v>
      </c>
      <c r="O50" s="2">
        <f t="shared" si="24"/>
        <v>1.9579180882794599E-2</v>
      </c>
      <c r="P50" s="2">
        <f t="shared" si="6"/>
        <v>3.354637128966949</v>
      </c>
      <c r="Q50" s="2">
        <f t="shared" si="7"/>
        <v>3.6671448529820934</v>
      </c>
      <c r="R50" s="2">
        <f t="shared" si="8"/>
        <v>1.3073277397712124</v>
      </c>
      <c r="S50" s="2">
        <f t="shared" si="9"/>
        <v>1.2994133900766975</v>
      </c>
      <c r="T50" s="2">
        <f t="shared" si="10"/>
        <v>0.39941339007669929</v>
      </c>
    </row>
    <row r="51" spans="1:20" x14ac:dyDescent="0.25">
      <c r="A51" s="1">
        <f t="shared" si="11"/>
        <v>2036</v>
      </c>
      <c r="B51" s="1">
        <f t="shared" si="12"/>
        <v>0.33</v>
      </c>
      <c r="C51" s="1">
        <f t="shared" si="19"/>
        <v>0.18</v>
      </c>
      <c r="D51" s="1">
        <f t="shared" si="13"/>
        <v>0.01</v>
      </c>
      <c r="E51" s="1">
        <f t="shared" si="14"/>
        <v>0.05</v>
      </c>
      <c r="F51" s="1">
        <f t="shared" si="15"/>
        <v>0.02</v>
      </c>
      <c r="G51" s="2">
        <f t="shared" si="16"/>
        <v>13.640608661667207</v>
      </c>
      <c r="H51" s="2">
        <f t="shared" si="17"/>
        <v>2.5092903899362935</v>
      </c>
      <c r="I51" s="2">
        <f t="shared" si="18"/>
        <v>1.584073984994474</v>
      </c>
      <c r="J51" s="2">
        <f t="shared" si="20"/>
        <v>5.9709552361130926</v>
      </c>
      <c r="K51" s="2">
        <f t="shared" si="21"/>
        <v>3.7693663886121596</v>
      </c>
      <c r="L51" s="2">
        <f t="shared" si="22"/>
        <v>3.4316845899566402</v>
      </c>
      <c r="M51" s="2">
        <f t="shared" si="23"/>
        <v>2.8792080995672653E-2</v>
      </c>
      <c r="N51" s="2">
        <f t="shared" si="4"/>
        <v>0.03</v>
      </c>
      <c r="O51" s="2">
        <f t="shared" si="24"/>
        <v>1.9601386728571975E-2</v>
      </c>
      <c r="P51" s="2">
        <f t="shared" si="6"/>
        <v>3.354637128966949</v>
      </c>
      <c r="Q51" s="2">
        <f t="shared" si="7"/>
        <v>3.7412260930845518</v>
      </c>
      <c r="R51" s="2">
        <f t="shared" si="8"/>
        <v>1.3269069206540074</v>
      </c>
      <c r="S51" s="2">
        <f t="shared" si="9"/>
        <v>1.3194133900766976</v>
      </c>
      <c r="T51" s="2">
        <f t="shared" si="10"/>
        <v>0.39941339007669929</v>
      </c>
    </row>
    <row r="52" spans="1:20" x14ac:dyDescent="0.25">
      <c r="A52" s="1">
        <f t="shared" si="11"/>
        <v>2037</v>
      </c>
      <c r="B52" s="1">
        <f t="shared" si="12"/>
        <v>0.33</v>
      </c>
      <c r="C52" s="1">
        <f t="shared" si="19"/>
        <v>0.18</v>
      </c>
      <c r="D52" s="1">
        <f t="shared" si="13"/>
        <v>0.01</v>
      </c>
      <c r="E52" s="1">
        <f t="shared" si="14"/>
        <v>0.05</v>
      </c>
      <c r="F52" s="1">
        <f t="shared" si="15"/>
        <v>0.02</v>
      </c>
      <c r="G52" s="2">
        <f t="shared" si="16"/>
        <v>14.039058749336387</v>
      </c>
      <c r="H52" s="2">
        <f t="shared" si="17"/>
        <v>2.5599814183292673</v>
      </c>
      <c r="I52" s="2">
        <f t="shared" si="18"/>
        <v>1.5999941932173523</v>
      </c>
      <c r="J52" s="2">
        <f t="shared" si="20"/>
        <v>6.1503457969407309</v>
      </c>
      <c r="K52" s="2">
        <f t="shared" si="21"/>
        <v>3.8439800738109513</v>
      </c>
      <c r="L52" s="2">
        <f t="shared" si="22"/>
        <v>3.4275418954469949</v>
      </c>
      <c r="M52" s="2">
        <f t="shared" si="23"/>
        <v>2.8855873688943809E-2</v>
      </c>
      <c r="N52" s="2">
        <f t="shared" si="4"/>
        <v>0.03</v>
      </c>
      <c r="O52" s="2">
        <f t="shared" si="24"/>
        <v>1.9622438317351457E-2</v>
      </c>
      <c r="P52" s="2">
        <f t="shared" si="6"/>
        <v>3.354637128966949</v>
      </c>
      <c r="Q52" s="2">
        <f t="shared" si="7"/>
        <v>3.8168038735079239</v>
      </c>
      <c r="R52" s="2">
        <f t="shared" si="8"/>
        <v>1.3465083073825792</v>
      </c>
      <c r="S52" s="2">
        <f t="shared" si="9"/>
        <v>1.3394133900766976</v>
      </c>
      <c r="T52" s="2">
        <f t="shared" si="10"/>
        <v>0.39941339007669929</v>
      </c>
    </row>
    <row r="53" spans="1:20" x14ac:dyDescent="0.25">
      <c r="A53" s="1">
        <f t="shared" si="11"/>
        <v>2038</v>
      </c>
      <c r="B53" s="1">
        <f t="shared" si="12"/>
        <v>0.33</v>
      </c>
      <c r="C53" s="1">
        <f t="shared" si="19"/>
        <v>0.18</v>
      </c>
      <c r="D53" s="1">
        <f t="shared" si="13"/>
        <v>0.01</v>
      </c>
      <c r="E53" s="1">
        <f t="shared" si="14"/>
        <v>0.05</v>
      </c>
      <c r="F53" s="1">
        <f t="shared" si="15"/>
        <v>0.02</v>
      </c>
      <c r="G53" s="2">
        <f t="shared" si="16"/>
        <v>14.450069574537389</v>
      </c>
      <c r="H53" s="2">
        <f t="shared" si="17"/>
        <v>2.6116964734231134</v>
      </c>
      <c r="I53" s="2">
        <f t="shared" si="18"/>
        <v>1.6160744021928852</v>
      </c>
      <c r="J53" s="2">
        <f t="shared" si="20"/>
        <v>6.3352593090634004</v>
      </c>
      <c r="K53" s="2">
        <f t="shared" si="21"/>
        <v>3.920153243233699</v>
      </c>
      <c r="L53" s="2">
        <f t="shared" si="22"/>
        <v>3.4236225970958873</v>
      </c>
      <c r="M53" s="2">
        <f t="shared" si="23"/>
        <v>2.891634498707385E-2</v>
      </c>
      <c r="N53" s="2">
        <f t="shared" si="4"/>
        <v>0.03</v>
      </c>
      <c r="O53" s="2">
        <f t="shared" si="24"/>
        <v>1.9642393845734369E-2</v>
      </c>
      <c r="P53" s="2">
        <f t="shared" si="6"/>
        <v>3.354637128966949</v>
      </c>
      <c r="Q53" s="2">
        <f t="shared" si="7"/>
        <v>3.8939084263720964</v>
      </c>
      <c r="R53" s="2">
        <f t="shared" si="8"/>
        <v>1.366130745699931</v>
      </c>
      <c r="S53" s="2">
        <f t="shared" si="9"/>
        <v>1.3594133900766976</v>
      </c>
      <c r="T53" s="2">
        <f t="shared" si="10"/>
        <v>0.39941339007669929</v>
      </c>
    </row>
    <row r="54" spans="1:20" x14ac:dyDescent="0.25">
      <c r="A54" s="1">
        <f t="shared" si="11"/>
        <v>2039</v>
      </c>
      <c r="B54" s="1">
        <f t="shared" si="12"/>
        <v>0.33</v>
      </c>
      <c r="C54" s="1">
        <f t="shared" si="19"/>
        <v>0.18</v>
      </c>
      <c r="D54" s="1">
        <f t="shared" si="13"/>
        <v>0.01</v>
      </c>
      <c r="E54" s="1">
        <f t="shared" si="14"/>
        <v>0.05</v>
      </c>
      <c r="F54" s="1">
        <f t="shared" si="15"/>
        <v>0.02</v>
      </c>
      <c r="G54" s="2">
        <f t="shared" si="16"/>
        <v>14.874012674136241</v>
      </c>
      <c r="H54" s="2">
        <f t="shared" si="17"/>
        <v>2.6644562419294124</v>
      </c>
      <c r="I54" s="2">
        <f t="shared" si="18"/>
        <v>1.6323162199553705</v>
      </c>
      <c r="J54" s="2">
        <f t="shared" si="20"/>
        <v>6.5258625728572071</v>
      </c>
      <c r="K54" s="2">
        <f t="shared" si="21"/>
        <v>3.9979156569525678</v>
      </c>
      <c r="L54" s="2">
        <f t="shared" si="22"/>
        <v>3.4199145807742792</v>
      </c>
      <c r="M54" s="2">
        <f t="shared" si="23"/>
        <v>2.8973662914571346E-2</v>
      </c>
      <c r="N54" s="2">
        <f t="shared" si="4"/>
        <v>0.03</v>
      </c>
      <c r="O54" s="2">
        <f t="shared" si="24"/>
        <v>1.9661308761808546E-2</v>
      </c>
      <c r="P54" s="2">
        <f t="shared" si="6"/>
        <v>3.354637128966949</v>
      </c>
      <c r="Q54" s="2">
        <f t="shared" si="7"/>
        <v>3.9725705945262884</v>
      </c>
      <c r="R54" s="2">
        <f t="shared" si="8"/>
        <v>1.3857731395456649</v>
      </c>
      <c r="S54" s="2">
        <f t="shared" si="9"/>
        <v>1.3794133900766974</v>
      </c>
      <c r="T54" s="2">
        <f t="shared" si="10"/>
        <v>0.39941339007669929</v>
      </c>
    </row>
    <row r="55" spans="1:20" x14ac:dyDescent="0.25">
      <c r="A55" s="1">
        <f t="shared" si="11"/>
        <v>2040</v>
      </c>
      <c r="B55" s="1">
        <f t="shared" si="12"/>
        <v>0.33</v>
      </c>
      <c r="C55" s="1">
        <f t="shared" si="19"/>
        <v>0.18</v>
      </c>
      <c r="D55" s="1">
        <f t="shared" si="13"/>
        <v>0.01</v>
      </c>
      <c r="E55" s="1">
        <f t="shared" si="14"/>
        <v>0.05</v>
      </c>
      <c r="F55" s="1">
        <f t="shared" si="15"/>
        <v>0.02</v>
      </c>
      <c r="G55" s="2">
        <f t="shared" si="16"/>
        <v>15.311271205722571</v>
      </c>
      <c r="H55" s="2">
        <f t="shared" si="17"/>
        <v>2.7182818284590402</v>
      </c>
      <c r="I55" s="2">
        <f t="shared" si="18"/>
        <v>1.6487212707001193</v>
      </c>
      <c r="J55" s="2">
        <f t="shared" si="20"/>
        <v>6.7223274971262166</v>
      </c>
      <c r="K55" s="2">
        <f t="shared" si="21"/>
        <v>4.0772977316363619</v>
      </c>
      <c r="L55" s="2">
        <f t="shared" si="22"/>
        <v>3.4164063962089442</v>
      </c>
      <c r="M55" s="2">
        <f t="shared" si="23"/>
        <v>2.9027987501813429E-2</v>
      </c>
      <c r="N55" s="2">
        <f t="shared" si="4"/>
        <v>0.03</v>
      </c>
      <c r="O55" s="2">
        <f t="shared" si="24"/>
        <v>1.967923587559843E-2</v>
      </c>
      <c r="P55" s="2">
        <f t="shared" si="6"/>
        <v>3.354637128966949</v>
      </c>
      <c r="Q55" s="2">
        <f t="shared" si="7"/>
        <v>4.0528218438866048</v>
      </c>
      <c r="R55" s="2">
        <f t="shared" si="8"/>
        <v>1.4054344483074737</v>
      </c>
      <c r="S55" s="2">
        <f t="shared" si="9"/>
        <v>1.3994133900766974</v>
      </c>
      <c r="T55" s="2">
        <f t="shared" si="10"/>
        <v>0.39941339007669929</v>
      </c>
    </row>
    <row r="56" spans="1:20" x14ac:dyDescent="0.25">
      <c r="A56" s="1">
        <f t="shared" si="11"/>
        <v>2041</v>
      </c>
      <c r="B56" s="1">
        <f t="shared" si="12"/>
        <v>0.33</v>
      </c>
      <c r="C56" s="1">
        <f t="shared" si="19"/>
        <v>0.18</v>
      </c>
      <c r="D56" s="1">
        <f t="shared" si="13"/>
        <v>0.01</v>
      </c>
      <c r="E56" s="1">
        <f t="shared" si="14"/>
        <v>0.05</v>
      </c>
      <c r="F56" s="1">
        <f t="shared" si="15"/>
        <v>0.02</v>
      </c>
      <c r="G56" s="2">
        <f t="shared" si="16"/>
        <v>15.762240291405217</v>
      </c>
      <c r="H56" s="2">
        <f t="shared" si="17"/>
        <v>2.7731947639642929</v>
      </c>
      <c r="I56" s="2">
        <f t="shared" si="18"/>
        <v>1.6652911949458773</v>
      </c>
      <c r="J56" s="2">
        <f t="shared" si="20"/>
        <v>6.9248312544154222</v>
      </c>
      <c r="K56" s="2">
        <f t="shared" si="21"/>
        <v>4.1583305522974809</v>
      </c>
      <c r="L56" s="2">
        <f t="shared" si="22"/>
        <v>3.4130872198947069</v>
      </c>
      <c r="M56" s="2">
        <f t="shared" si="23"/>
        <v>2.907947111264679E-2</v>
      </c>
      <c r="N56" s="2">
        <f t="shared" si="4"/>
        <v>0.03</v>
      </c>
      <c r="O56" s="2">
        <f t="shared" si="24"/>
        <v>1.969622546717344E-2</v>
      </c>
      <c r="P56" s="2">
        <f t="shared" si="6"/>
        <v>3.354637128966949</v>
      </c>
      <c r="Q56" s="2">
        <f t="shared" si="7"/>
        <v>4.134694276022822</v>
      </c>
      <c r="R56" s="2">
        <f t="shared" si="8"/>
        <v>1.425113684183072</v>
      </c>
      <c r="S56" s="2">
        <f t="shared" si="9"/>
        <v>1.4194133900766974</v>
      </c>
      <c r="T56" s="2">
        <f t="shared" si="10"/>
        <v>0.39941339007669929</v>
      </c>
    </row>
    <row r="57" spans="1:20" x14ac:dyDescent="0.25">
      <c r="A57" s="1">
        <f t="shared" si="11"/>
        <v>2042</v>
      </c>
      <c r="B57" s="1">
        <f t="shared" si="12"/>
        <v>0.33</v>
      </c>
      <c r="C57" s="1">
        <f t="shared" si="19"/>
        <v>0.18</v>
      </c>
      <c r="D57" s="1">
        <f t="shared" si="13"/>
        <v>0.01</v>
      </c>
      <c r="E57" s="1">
        <f t="shared" si="14"/>
        <v>0.05</v>
      </c>
      <c r="F57" s="1">
        <f t="shared" si="15"/>
        <v>0.02</v>
      </c>
      <c r="G57" s="2">
        <f t="shared" si="16"/>
        <v>16.227327372519198</v>
      </c>
      <c r="H57" s="2">
        <f t="shared" si="17"/>
        <v>2.8292170143515545</v>
      </c>
      <c r="I57" s="2">
        <f t="shared" si="18"/>
        <v>1.6820276496988771</v>
      </c>
      <c r="J57" s="2">
        <f t="shared" si="20"/>
        <v>7.133556441028186</v>
      </c>
      <c r="K57" s="2">
        <f t="shared" si="21"/>
        <v>4.2410458842964101</v>
      </c>
      <c r="L57" s="2">
        <f t="shared" si="22"/>
        <v>3.4099468201498375</v>
      </c>
      <c r="M57" s="2">
        <f t="shared" si="23"/>
        <v>2.912825876426095E-2</v>
      </c>
      <c r="N57" s="2">
        <f t="shared" si="4"/>
        <v>0.03</v>
      </c>
      <c r="O57" s="2">
        <f t="shared" si="24"/>
        <v>1.9712325392206114E-2</v>
      </c>
      <c r="P57" s="2">
        <f t="shared" si="6"/>
        <v>3.354637128966949</v>
      </c>
      <c r="Q57" s="2">
        <f t="shared" si="7"/>
        <v>4.2182206409994398</v>
      </c>
      <c r="R57" s="2">
        <f t="shared" si="8"/>
        <v>1.4448099096502456</v>
      </c>
      <c r="S57" s="2">
        <f t="shared" si="9"/>
        <v>1.4394133900766974</v>
      </c>
      <c r="T57" s="2">
        <f t="shared" si="10"/>
        <v>0.39941339007669929</v>
      </c>
    </row>
    <row r="58" spans="1:20" x14ac:dyDescent="0.25">
      <c r="A58" s="1">
        <f t="shared" si="11"/>
        <v>2043</v>
      </c>
      <c r="B58" s="1">
        <f t="shared" si="12"/>
        <v>0.33</v>
      </c>
      <c r="C58" s="1">
        <f t="shared" si="19"/>
        <v>0.18</v>
      </c>
      <c r="D58" s="1">
        <f t="shared" si="13"/>
        <v>0.01</v>
      </c>
      <c r="E58" s="1">
        <f t="shared" si="14"/>
        <v>0.05</v>
      </c>
      <c r="F58" s="1">
        <f t="shared" si="15"/>
        <v>0.02</v>
      </c>
      <c r="G58" s="2">
        <f t="shared" si="16"/>
        <v>16.70695257555127</v>
      </c>
      <c r="H58" s="2">
        <f t="shared" si="17"/>
        <v>2.8863709892679532</v>
      </c>
      <c r="I58" s="2">
        <f t="shared" si="18"/>
        <v>1.6989323086185411</v>
      </c>
      <c r="J58" s="2">
        <f t="shared" si="20"/>
        <v>7.3486912418941914</v>
      </c>
      <c r="K58" s="2">
        <f t="shared" si="21"/>
        <v>4.3254761856107491</v>
      </c>
      <c r="L58" s="2">
        <f t="shared" si="22"/>
        <v>3.4069755241838111</v>
      </c>
      <c r="M58" s="2">
        <f t="shared" si="23"/>
        <v>2.9174488438823393E-2</v>
      </c>
      <c r="N58" s="2">
        <f t="shared" si="4"/>
        <v>0.03</v>
      </c>
      <c r="O58" s="2">
        <f t="shared" si="24"/>
        <v>1.9727581184811719E-2</v>
      </c>
      <c r="P58" s="2">
        <f t="shared" si="6"/>
        <v>3.354637128966949</v>
      </c>
      <c r="Q58" s="2">
        <f t="shared" si="7"/>
        <v>4.3034343504761496</v>
      </c>
      <c r="R58" s="2">
        <f t="shared" si="8"/>
        <v>1.4645222350424516</v>
      </c>
      <c r="S58" s="2">
        <f t="shared" si="9"/>
        <v>1.4594133900766975</v>
      </c>
      <c r="T58" s="2">
        <f t="shared" si="10"/>
        <v>0.39941339007669929</v>
      </c>
    </row>
    <row r="59" spans="1:20" x14ac:dyDescent="0.25">
      <c r="A59" s="1">
        <f t="shared" si="11"/>
        <v>2044</v>
      </c>
      <c r="B59" s="1">
        <f t="shared" si="12"/>
        <v>0.33</v>
      </c>
      <c r="C59" s="1">
        <f t="shared" si="19"/>
        <v>0.18</v>
      </c>
      <c r="D59" s="1">
        <f t="shared" si="13"/>
        <v>0.01</v>
      </c>
      <c r="E59" s="1">
        <f t="shared" si="14"/>
        <v>0.05</v>
      </c>
      <c r="F59" s="1">
        <f t="shared" si="15"/>
        <v>0.02</v>
      </c>
      <c r="G59" s="2">
        <f t="shared" si="16"/>
        <v>17.201549089602295</v>
      </c>
      <c r="H59" s="2">
        <f t="shared" si="17"/>
        <v>2.9446795510655184</v>
      </c>
      <c r="I59" s="2">
        <f t="shared" si="18"/>
        <v>1.7160068621848485</v>
      </c>
      <c r="J59" s="2">
        <f t="shared" si="20"/>
        <v>7.5704296004382412</v>
      </c>
      <c r="K59" s="2">
        <f t="shared" si="21"/>
        <v>4.4116546193757316</v>
      </c>
      <c r="L59" s="2">
        <f t="shared" si="22"/>
        <v>3.4041641870552568</v>
      </c>
      <c r="M59" s="2">
        <f t="shared" si="23"/>
        <v>2.9218291386475873E-2</v>
      </c>
      <c r="N59" s="2">
        <f t="shared" si="4"/>
        <v>0.03</v>
      </c>
      <c r="O59" s="2">
        <f t="shared" si="24"/>
        <v>1.9742036157537037E-2</v>
      </c>
      <c r="P59" s="2">
        <f t="shared" si="6"/>
        <v>3.354637128966949</v>
      </c>
      <c r="Q59" s="2">
        <f t="shared" si="7"/>
        <v>4.3903694910729385</v>
      </c>
      <c r="R59" s="2">
        <f t="shared" si="8"/>
        <v>1.4842498162272637</v>
      </c>
      <c r="S59" s="2">
        <f t="shared" si="9"/>
        <v>1.4794133900766973</v>
      </c>
      <c r="T59" s="2">
        <f t="shared" si="10"/>
        <v>0.39941339007669929</v>
      </c>
    </row>
    <row r="60" spans="1:20" x14ac:dyDescent="0.25">
      <c r="A60" s="1">
        <f t="shared" si="11"/>
        <v>2045</v>
      </c>
      <c r="B60" s="1">
        <f t="shared" si="12"/>
        <v>0.33</v>
      </c>
      <c r="C60" s="1">
        <f t="shared" si="19"/>
        <v>0.18</v>
      </c>
      <c r="D60" s="1">
        <f t="shared" si="13"/>
        <v>0.01</v>
      </c>
      <c r="E60" s="1">
        <f t="shared" si="14"/>
        <v>0.05</v>
      </c>
      <c r="F60" s="1">
        <f t="shared" si="15"/>
        <v>0.02</v>
      </c>
      <c r="G60" s="2">
        <f t="shared" si="16"/>
        <v>17.711563555715831</v>
      </c>
      <c r="H60" s="2">
        <f t="shared" si="17"/>
        <v>3.0041660239464276</v>
      </c>
      <c r="I60" s="2">
        <f t="shared" si="18"/>
        <v>1.7332530178673851</v>
      </c>
      <c r="J60" s="2">
        <f t="shared" si="20"/>
        <v>7.798971393604611</v>
      </c>
      <c r="K60" s="2">
        <f t="shared" si="21"/>
        <v>4.499615066703047</v>
      </c>
      <c r="L60" s="2">
        <f t="shared" si="22"/>
        <v>3.4015041624059301</v>
      </c>
      <c r="M60" s="2">
        <f t="shared" si="23"/>
        <v>2.9259792419387753E-2</v>
      </c>
      <c r="N60" s="2">
        <f t="shared" si="4"/>
        <v>0.03</v>
      </c>
      <c r="O60" s="2">
        <f t="shared" si="24"/>
        <v>1.975573149839796E-2</v>
      </c>
      <c r="P60" s="2">
        <f t="shared" si="6"/>
        <v>3.354637128966949</v>
      </c>
      <c r="Q60" s="2">
        <f t="shared" si="7"/>
        <v>4.4790608380051982</v>
      </c>
      <c r="R60" s="2">
        <f t="shared" si="8"/>
        <v>1.5039918523848008</v>
      </c>
      <c r="S60" s="2">
        <f t="shared" si="9"/>
        <v>1.4994133900766973</v>
      </c>
      <c r="T60" s="2">
        <f t="shared" si="10"/>
        <v>0.39941339007669929</v>
      </c>
    </row>
    <row r="61" spans="1:20" x14ac:dyDescent="0.25">
      <c r="A61" s="1">
        <f t="shared" si="11"/>
        <v>2046</v>
      </c>
      <c r="B61" s="1">
        <f t="shared" si="12"/>
        <v>0.33</v>
      </c>
      <c r="C61" s="1">
        <f t="shared" si="19"/>
        <v>0.18</v>
      </c>
      <c r="D61" s="1">
        <f t="shared" si="13"/>
        <v>0.01</v>
      </c>
      <c r="E61" s="1">
        <f t="shared" si="14"/>
        <v>0.05</v>
      </c>
      <c r="F61" s="1">
        <f t="shared" si="15"/>
        <v>0.02</v>
      </c>
      <c r="G61" s="2">
        <f t="shared" si="16"/>
        <v>18.237456468413846</v>
      </c>
      <c r="H61" s="2">
        <f t="shared" si="17"/>
        <v>3.0648542032929962</v>
      </c>
      <c r="I61" s="2">
        <f t="shared" si="18"/>
        <v>1.7506725002960906</v>
      </c>
      <c r="J61" s="2">
        <f t="shared" si="20"/>
        <v>8.0345226121962234</v>
      </c>
      <c r="K61" s="2">
        <f t="shared" si="21"/>
        <v>4.589392139784767</v>
      </c>
      <c r="L61" s="2">
        <f t="shared" si="22"/>
        <v>3.3989872748639716</v>
      </c>
      <c r="M61" s="2">
        <f t="shared" si="23"/>
        <v>2.9299110196648021E-2</v>
      </c>
      <c r="N61" s="2">
        <f t="shared" si="4"/>
        <v>0.03</v>
      </c>
      <c r="O61" s="2">
        <f t="shared" si="24"/>
        <v>1.9768706364893848E-2</v>
      </c>
      <c r="P61" s="2">
        <f t="shared" si="6"/>
        <v>3.354637128966949</v>
      </c>
      <c r="Q61" s="2">
        <f t="shared" si="7"/>
        <v>4.5695438689942671</v>
      </c>
      <c r="R61" s="2">
        <f t="shared" si="8"/>
        <v>1.5237475838831984</v>
      </c>
      <c r="S61" s="2">
        <f t="shared" si="9"/>
        <v>1.5194133900766973</v>
      </c>
      <c r="T61" s="2">
        <f t="shared" si="10"/>
        <v>0.39941339007669929</v>
      </c>
    </row>
    <row r="62" spans="1:20" x14ac:dyDescent="0.25">
      <c r="A62" s="1">
        <f t="shared" si="11"/>
        <v>2047</v>
      </c>
      <c r="B62" s="1">
        <f t="shared" si="12"/>
        <v>0.33</v>
      </c>
      <c r="C62" s="1">
        <f t="shared" si="19"/>
        <v>0.18</v>
      </c>
      <c r="D62" s="1">
        <f t="shared" si="13"/>
        <v>0.01</v>
      </c>
      <c r="E62" s="1">
        <f t="shared" si="14"/>
        <v>0.05</v>
      </c>
      <c r="F62" s="1">
        <f t="shared" si="15"/>
        <v>0.02</v>
      </c>
      <c r="G62" s="2">
        <f t="shared" si="16"/>
        <v>18.779702589792173</v>
      </c>
      <c r="H62" s="2">
        <f t="shared" si="17"/>
        <v>3.1267683651861495</v>
      </c>
      <c r="I62" s="2">
        <f t="shared" si="18"/>
        <v>1.7682670514337244</v>
      </c>
      <c r="J62" s="2">
        <f t="shared" si="20"/>
        <v>8.2772955466925531</v>
      </c>
      <c r="K62" s="2">
        <f t="shared" si="21"/>
        <v>4.681021195289059</v>
      </c>
      <c r="L62" s="2">
        <f t="shared" si="22"/>
        <v>3.396605794016609</v>
      </c>
      <c r="M62" s="2">
        <f t="shared" si="23"/>
        <v>2.9336357499852611E-2</v>
      </c>
      <c r="N62" s="2">
        <f t="shared" si="4"/>
        <v>0.03</v>
      </c>
      <c r="O62" s="2">
        <f t="shared" si="24"/>
        <v>1.9780997974951361E-2</v>
      </c>
      <c r="P62" s="2">
        <f t="shared" si="6"/>
        <v>3.354637128966949</v>
      </c>
      <c r="Q62" s="2">
        <f t="shared" si="7"/>
        <v>4.6618547784589968</v>
      </c>
      <c r="R62" s="2">
        <f t="shared" si="8"/>
        <v>1.5435162902480923</v>
      </c>
      <c r="S62" s="2">
        <f t="shared" si="9"/>
        <v>1.5394133900766973</v>
      </c>
      <c r="T62" s="2">
        <f t="shared" si="10"/>
        <v>0.39941339007669929</v>
      </c>
    </row>
    <row r="63" spans="1:20" x14ac:dyDescent="0.25">
      <c r="A63" s="1">
        <f t="shared" si="11"/>
        <v>2048</v>
      </c>
      <c r="B63" s="1">
        <f t="shared" si="12"/>
        <v>0.33</v>
      </c>
      <c r="C63" s="1">
        <f t="shared" si="19"/>
        <v>0.18</v>
      </c>
      <c r="D63" s="1">
        <f t="shared" si="13"/>
        <v>0.01</v>
      </c>
      <c r="E63" s="1">
        <f t="shared" si="14"/>
        <v>0.05</v>
      </c>
      <c r="F63" s="1">
        <f t="shared" si="15"/>
        <v>0.02</v>
      </c>
      <c r="G63" s="2">
        <f t="shared" si="16"/>
        <v>19.338791376540293</v>
      </c>
      <c r="H63" s="2">
        <f t="shared" si="17"/>
        <v>3.1899332761161783</v>
      </c>
      <c r="I63" s="2">
        <f t="shared" si="18"/>
        <v>1.7860384307500623</v>
      </c>
      <c r="J63" s="2">
        <f t="shared" si="20"/>
        <v>8.5275089787149927</v>
      </c>
      <c r="K63" s="2">
        <f t="shared" si="21"/>
        <v>4.774538348054354</v>
      </c>
      <c r="L63" s="2">
        <f t="shared" si="22"/>
        <v>3.3943524098589042</v>
      </c>
      <c r="M63" s="2">
        <f t="shared" si="23"/>
        <v>2.937164149930975E-2</v>
      </c>
      <c r="N63" s="2">
        <f t="shared" si="4"/>
        <v>0.03</v>
      </c>
      <c r="O63" s="2">
        <f t="shared" si="24"/>
        <v>1.9792641694772219E-2</v>
      </c>
      <c r="P63" s="2">
        <f t="shared" si="6"/>
        <v>3.354637128966949</v>
      </c>
      <c r="Q63" s="2">
        <f t="shared" si="7"/>
        <v>4.7560304919940037</v>
      </c>
      <c r="R63" s="2">
        <f t="shared" si="8"/>
        <v>1.5632972882230436</v>
      </c>
      <c r="S63" s="2">
        <f t="shared" si="9"/>
        <v>1.5594133900766973</v>
      </c>
      <c r="T63" s="2">
        <f t="shared" si="10"/>
        <v>0.39941339007669929</v>
      </c>
    </row>
    <row r="64" spans="1:20" x14ac:dyDescent="0.25">
      <c r="A64" s="1">
        <f t="shared" si="11"/>
        <v>2049</v>
      </c>
      <c r="B64" s="1">
        <f t="shared" si="12"/>
        <v>0.33</v>
      </c>
      <c r="C64" s="1">
        <f t="shared" si="19"/>
        <v>0.18</v>
      </c>
      <c r="D64" s="1">
        <f t="shared" si="13"/>
        <v>0.01</v>
      </c>
      <c r="E64" s="1">
        <f t="shared" si="14"/>
        <v>0.05</v>
      </c>
      <c r="F64" s="1">
        <f t="shared" si="15"/>
        <v>0.02</v>
      </c>
      <c r="G64" s="2">
        <f t="shared" si="16"/>
        <v>19.915227420262312</v>
      </c>
      <c r="H64" s="2">
        <f t="shared" si="17"/>
        <v>3.2543742028896641</v>
      </c>
      <c r="I64" s="2">
        <f t="shared" si="18"/>
        <v>1.8039884153978456</v>
      </c>
      <c r="J64" s="2">
        <f t="shared" si="20"/>
        <v>8.7853883783135149</v>
      </c>
      <c r="K64" s="2">
        <f t="shared" si="21"/>
        <v>4.8699804850886554</v>
      </c>
      <c r="L64" s="2">
        <f t="shared" si="22"/>
        <v>3.3922202096310565</v>
      </c>
      <c r="M64" s="2">
        <f t="shared" si="23"/>
        <v>2.9405064010843418E-2</v>
      </c>
      <c r="N64" s="2">
        <f t="shared" si="4"/>
        <v>0.03</v>
      </c>
      <c r="O64" s="2">
        <f t="shared" si="24"/>
        <v>1.9803671123578327E-2</v>
      </c>
      <c r="P64" s="2">
        <f t="shared" si="6"/>
        <v>3.354637128966949</v>
      </c>
      <c r="Q64" s="2">
        <f t="shared" si="7"/>
        <v>4.8521086811403924</v>
      </c>
      <c r="R64" s="2">
        <f t="shared" si="8"/>
        <v>1.5830899299178158</v>
      </c>
      <c r="S64" s="2">
        <f t="shared" si="9"/>
        <v>1.5794133900766971</v>
      </c>
      <c r="T64" s="2">
        <f t="shared" si="10"/>
        <v>0.39941339007669929</v>
      </c>
    </row>
    <row r="65" spans="1:20" x14ac:dyDescent="0.25">
      <c r="A65" s="1">
        <f t="shared" si="11"/>
        <v>2050</v>
      </c>
      <c r="B65" s="1">
        <f t="shared" si="12"/>
        <v>0.33</v>
      </c>
      <c r="C65" s="1">
        <f t="shared" si="19"/>
        <v>0.18</v>
      </c>
      <c r="D65" s="1">
        <f t="shared" si="13"/>
        <v>0.01</v>
      </c>
      <c r="E65" s="1">
        <f t="shared" si="14"/>
        <v>0.05</v>
      </c>
      <c r="F65" s="1">
        <f t="shared" si="15"/>
        <v>0.02</v>
      </c>
      <c r="G65" s="2">
        <f t="shared" si="16"/>
        <v>20.509530901488525</v>
      </c>
      <c r="H65" s="2">
        <f t="shared" si="17"/>
        <v>3.3201169227365406</v>
      </c>
      <c r="I65" s="2">
        <f t="shared" si="18"/>
        <v>1.8221188003904973</v>
      </c>
      <c r="J65" s="2">
        <f t="shared" si="20"/>
        <v>9.0511661072534135</v>
      </c>
      <c r="K65" s="2">
        <f t="shared" si="21"/>
        <v>4.9673852798805775</v>
      </c>
      <c r="L65" s="2">
        <f t="shared" si="22"/>
        <v>3.390202655962355</v>
      </c>
      <c r="M65" s="2">
        <f t="shared" si="23"/>
        <v>2.9436721743224814E-2</v>
      </c>
      <c r="N65" s="2">
        <f t="shared" si="4"/>
        <v>0.03</v>
      </c>
      <c r="O65" s="2">
        <f t="shared" si="24"/>
        <v>1.9814118175264187E-2</v>
      </c>
      <c r="P65" s="2">
        <f t="shared" si="6"/>
        <v>3.354637128966949</v>
      </c>
      <c r="Q65" s="2">
        <f t="shared" si="7"/>
        <v>4.9501277784548829</v>
      </c>
      <c r="R65" s="2">
        <f t="shared" si="8"/>
        <v>1.6028936010413943</v>
      </c>
      <c r="S65" s="2">
        <f t="shared" si="9"/>
        <v>1.5994133900766971</v>
      </c>
      <c r="T65" s="2">
        <f t="shared" si="10"/>
        <v>0.39941339007669929</v>
      </c>
    </row>
    <row r="66" spans="1:20" x14ac:dyDescent="0.25">
      <c r="A66" s="1">
        <f t="shared" si="11"/>
        <v>2051</v>
      </c>
      <c r="B66" s="1">
        <f t="shared" si="12"/>
        <v>0.33</v>
      </c>
      <c r="C66" s="1">
        <f t="shared" si="19"/>
        <v>0.18</v>
      </c>
      <c r="D66" s="1">
        <f t="shared" si="13"/>
        <v>0.01</v>
      </c>
      <c r="E66" s="1">
        <f t="shared" si="14"/>
        <v>0.05</v>
      </c>
      <c r="F66" s="1">
        <f t="shared" si="15"/>
        <v>0.02</v>
      </c>
      <c r="G66" s="2">
        <f t="shared" si="16"/>
        <v>21.122238057779857</v>
      </c>
      <c r="H66" s="2">
        <f t="shared" si="17"/>
        <v>3.3871877336213276</v>
      </c>
      <c r="I66" s="2">
        <f t="shared" si="18"/>
        <v>1.8404313987816254</v>
      </c>
      <c r="J66" s="2">
        <f t="shared" si="20"/>
        <v>9.32508162848643</v>
      </c>
      <c r="K66" s="2">
        <f t="shared" si="21"/>
        <v>5.0667912070287864</v>
      </c>
      <c r="L66" s="2">
        <f t="shared" si="22"/>
        <v>3.3882935662450318</v>
      </c>
      <c r="M66" s="2">
        <f t="shared" si="23"/>
        <v>2.9466706536304663E-2</v>
      </c>
      <c r="N66" s="2">
        <f t="shared" si="4"/>
        <v>0.03</v>
      </c>
      <c r="O66" s="2">
        <f t="shared" si="24"/>
        <v>1.9824013156980538E-2</v>
      </c>
      <c r="P66" s="2">
        <f t="shared" si="6"/>
        <v>3.354637128966949</v>
      </c>
      <c r="Q66" s="2">
        <f t="shared" si="7"/>
        <v>5.0501269928833397</v>
      </c>
      <c r="R66" s="2">
        <f t="shared" si="8"/>
        <v>1.6227077192166584</v>
      </c>
      <c r="S66" s="2">
        <f t="shared" si="9"/>
        <v>1.6194133900766972</v>
      </c>
      <c r="T66" s="2">
        <f t="shared" si="10"/>
        <v>0.39941339007669929</v>
      </c>
    </row>
    <row r="67" spans="1:20" x14ac:dyDescent="0.25">
      <c r="A67" s="1">
        <f t="shared" si="11"/>
        <v>2052</v>
      </c>
      <c r="B67" s="1">
        <f t="shared" si="12"/>
        <v>0.33</v>
      </c>
      <c r="C67" s="1">
        <f t="shared" si="19"/>
        <v>0.18</v>
      </c>
      <c r="D67" s="1">
        <f t="shared" si="13"/>
        <v>0.01</v>
      </c>
      <c r="E67" s="1">
        <f t="shared" si="14"/>
        <v>0.05</v>
      </c>
      <c r="F67" s="1">
        <f t="shared" si="15"/>
        <v>0.02</v>
      </c>
      <c r="G67" s="2">
        <f t="shared" si="16"/>
        <v>21.753901666340589</v>
      </c>
      <c r="H67" s="2">
        <f t="shared" si="17"/>
        <v>3.4556134647626684</v>
      </c>
      <c r="I67" s="2">
        <f t="shared" si="18"/>
        <v>1.8589280418463296</v>
      </c>
      <c r="J67" s="2">
        <f t="shared" si="20"/>
        <v>9.607381721995937</v>
      </c>
      <c r="K67" s="2">
        <f t="shared" si="21"/>
        <v>5.1682375571964938</v>
      </c>
      <c r="L67" s="2">
        <f t="shared" si="22"/>
        <v>3.3864870931660289</v>
      </c>
      <c r="M67" s="2">
        <f t="shared" si="23"/>
        <v>2.9495105589956203E-2</v>
      </c>
      <c r="N67" s="2">
        <f t="shared" si="4"/>
        <v>0.03</v>
      </c>
      <c r="O67" s="2">
        <f t="shared" si="24"/>
        <v>1.9833384844685546E-2</v>
      </c>
      <c r="P67" s="2">
        <f t="shared" si="6"/>
        <v>3.354637128966949</v>
      </c>
      <c r="Q67" s="2">
        <f t="shared" si="7"/>
        <v>5.1521463254448738</v>
      </c>
      <c r="R67" s="2">
        <f t="shared" si="8"/>
        <v>1.6425317323736388</v>
      </c>
      <c r="S67" s="2">
        <f t="shared" si="9"/>
        <v>1.6394133900766972</v>
      </c>
      <c r="T67" s="2">
        <f t="shared" si="10"/>
        <v>0.39941339007669929</v>
      </c>
    </row>
    <row r="68" spans="1:20" x14ac:dyDescent="0.25">
      <c r="A68" s="1">
        <f t="shared" si="11"/>
        <v>2053</v>
      </c>
      <c r="B68" s="1">
        <f t="shared" si="12"/>
        <v>0.33</v>
      </c>
      <c r="C68" s="1">
        <f t="shared" si="19"/>
        <v>0.18</v>
      </c>
      <c r="D68" s="1">
        <f t="shared" si="13"/>
        <v>0.01</v>
      </c>
      <c r="E68" s="1">
        <f t="shared" si="14"/>
        <v>0.05</v>
      </c>
      <c r="F68" s="1">
        <f t="shared" si="15"/>
        <v>0.02</v>
      </c>
      <c r="G68" s="2">
        <f t="shared" si="16"/>
        <v>22.405091541568435</v>
      </c>
      <c r="H68" s="2">
        <f t="shared" si="17"/>
        <v>3.5254214873653749</v>
      </c>
      <c r="I68" s="2">
        <f t="shared" si="18"/>
        <v>1.8776105792643305</v>
      </c>
      <c r="J68" s="2">
        <f t="shared" si="20"/>
        <v>9.8983207072115373</v>
      </c>
      <c r="K68" s="2">
        <f t="shared" si="21"/>
        <v>5.2717644523976928</v>
      </c>
      <c r="L68" s="2">
        <f t="shared" si="22"/>
        <v>3.3847777063292459</v>
      </c>
      <c r="M68" s="2">
        <f t="shared" si="23"/>
        <v>2.9522001683968624E-2</v>
      </c>
      <c r="N68" s="2">
        <f t="shared" si="4"/>
        <v>0.03</v>
      </c>
      <c r="O68" s="2">
        <f t="shared" si="24"/>
        <v>1.9842260555709645E-2</v>
      </c>
      <c r="P68" s="2">
        <f t="shared" si="6"/>
        <v>3.354637128966949</v>
      </c>
      <c r="Q68" s="2">
        <f t="shared" si="7"/>
        <v>5.2562265852327865</v>
      </c>
      <c r="R68" s="2">
        <f t="shared" si="8"/>
        <v>1.6623651172183249</v>
      </c>
      <c r="S68" s="2">
        <f t="shared" si="9"/>
        <v>1.6594133900766972</v>
      </c>
      <c r="T68" s="2">
        <f t="shared" si="10"/>
        <v>0.39941339007669929</v>
      </c>
    </row>
    <row r="69" spans="1:20" x14ac:dyDescent="0.25">
      <c r="A69" s="1">
        <f t="shared" si="11"/>
        <v>2054</v>
      </c>
      <c r="B69" s="1">
        <f t="shared" si="12"/>
        <v>0.33</v>
      </c>
      <c r="C69" s="1">
        <f t="shared" si="19"/>
        <v>0.18</v>
      </c>
      <c r="D69" s="1">
        <f t="shared" si="13"/>
        <v>0.01</v>
      </c>
      <c r="E69" s="1">
        <f t="shared" si="14"/>
        <v>0.05</v>
      </c>
      <c r="F69" s="1">
        <f t="shared" si="15"/>
        <v>0.02</v>
      </c>
      <c r="G69" s="2">
        <f t="shared" si="16"/>
        <v>23.076395047984729</v>
      </c>
      <c r="H69" s="2">
        <f t="shared" si="17"/>
        <v>3.5966397255692737</v>
      </c>
      <c r="I69" s="2">
        <f t="shared" si="18"/>
        <v>1.8964808793049384</v>
      </c>
      <c r="J69" s="2">
        <f t="shared" ref="J69:J100" si="25">G69^B69*(H69*I69)^(1-B69)</f>
        <v>10.198160672194266</v>
      </c>
      <c r="K69" s="2">
        <f t="shared" ref="K69:K100" si="26">J69/I69</f>
        <v>5.3774128616218366</v>
      </c>
      <c r="L69" s="2">
        <f t="shared" ref="L69:L104" si="27">G69/(H69*I69)</f>
        <v>3.3831601749049272</v>
      </c>
      <c r="M69" s="2">
        <f t="shared" ref="M69:M100" si="28">C69*(1/L69)^(1-B69)-E69</f>
        <v>2.9547473389058582E-2</v>
      </c>
      <c r="N69" s="2">
        <f t="shared" si="4"/>
        <v>0.03</v>
      </c>
      <c r="O69" s="2">
        <f t="shared" ref="O69:O100" si="29">B69*(M69-F69-D69)+F69</f>
        <v>1.9850666218389334E-2</v>
      </c>
      <c r="P69" s="2">
        <f t="shared" si="6"/>
        <v>3.354637128966949</v>
      </c>
      <c r="Q69" s="2">
        <f t="shared" si="7"/>
        <v>5.362409405738747</v>
      </c>
      <c r="R69" s="2">
        <f t="shared" si="8"/>
        <v>1.6822073777740341</v>
      </c>
      <c r="S69" s="2">
        <f t="shared" si="9"/>
        <v>1.679413390076697</v>
      </c>
      <c r="T69" s="2">
        <f t="shared" si="10"/>
        <v>0.39941339007669929</v>
      </c>
    </row>
    <row r="70" spans="1:20" x14ac:dyDescent="0.25">
      <c r="A70" s="1">
        <f t="shared" si="11"/>
        <v>2055</v>
      </c>
      <c r="B70" s="1">
        <f t="shared" si="12"/>
        <v>0.33</v>
      </c>
      <c r="C70" s="1">
        <f t="shared" si="19"/>
        <v>0.18</v>
      </c>
      <c r="D70" s="1">
        <f t="shared" si="13"/>
        <v>0.01</v>
      </c>
      <c r="E70" s="1">
        <f t="shared" si="14"/>
        <v>0.05</v>
      </c>
      <c r="F70" s="1">
        <f t="shared" si="15"/>
        <v>0.02</v>
      </c>
      <c r="G70" s="2">
        <f t="shared" si="16"/>
        <v>23.768417629001874</v>
      </c>
      <c r="H70" s="2">
        <f t="shared" si="17"/>
        <v>3.669296667619236</v>
      </c>
      <c r="I70" s="2">
        <f t="shared" si="18"/>
        <v>1.9155408290138827</v>
      </c>
      <c r="J70" s="2">
        <f t="shared" si="25"/>
        <v>10.507171709799739</v>
      </c>
      <c r="K70" s="2">
        <f t="shared" si="26"/>
        <v>5.4852246168038157</v>
      </c>
      <c r="L70" s="2">
        <f t="shared" si="27"/>
        <v>3.3816295512467947</v>
      </c>
      <c r="M70" s="2">
        <f t="shared" si="28"/>
        <v>2.9571595269187262E-2</v>
      </c>
      <c r="N70" s="2">
        <f t="shared" ref="N70:N104" si="30">F70+D70</f>
        <v>0.03</v>
      </c>
      <c r="O70" s="2">
        <f t="shared" si="29"/>
        <v>1.9858626438831798E-2</v>
      </c>
      <c r="P70" s="2">
        <f t="shared" ref="P70:P104" si="31">(C70/(D70+E70+F70))^(1/(1-B70))</f>
        <v>3.354637128966949</v>
      </c>
      <c r="Q70" s="2">
        <f t="shared" ref="Q70:Q104" si="32">P70^B70*H70</f>
        <v>5.4707372615067484</v>
      </c>
      <c r="R70" s="2">
        <f t="shared" ref="R70:R104" si="33">LN(K70)</f>
        <v>1.7020580439924238</v>
      </c>
      <c r="S70" s="2">
        <f t="shared" ref="S70:S104" si="34">LN(Q70)</f>
        <v>1.699413390076697</v>
      </c>
      <c r="T70" s="2">
        <f t="shared" ref="T70:T104" si="35">B70*LN(P70)</f>
        <v>0.39941339007669929</v>
      </c>
    </row>
    <row r="71" spans="1:20" x14ac:dyDescent="0.25">
      <c r="A71" s="1">
        <f t="shared" ref="A71:A104" si="36">A70+1</f>
        <v>2056</v>
      </c>
      <c r="B71" s="1">
        <f t="shared" ref="B71:B104" si="37">B70</f>
        <v>0.33</v>
      </c>
      <c r="C71" s="1">
        <f t="shared" ref="C71:C104" si="38">C70</f>
        <v>0.18</v>
      </c>
      <c r="D71" s="1">
        <f t="shared" ref="D71:D104" si="39">D70</f>
        <v>0.01</v>
      </c>
      <c r="E71" s="1">
        <f t="shared" ref="E71:E104" si="40">E70</f>
        <v>0.05</v>
      </c>
      <c r="F71" s="1">
        <f t="shared" ref="F71:F104" si="41">F70</f>
        <v>0.02</v>
      </c>
      <c r="G71" s="2">
        <f t="shared" ref="G71:G104" si="42">G70*EXP(M70)</f>
        <v>24.481783351999745</v>
      </c>
      <c r="H71" s="2">
        <f t="shared" ref="H71:H104" si="43">H70*EXP(F71)</f>
        <v>3.7434213772608542</v>
      </c>
      <c r="I71" s="2">
        <f t="shared" ref="I71:I104" si="44">I70*EXP(D71)</f>
        <v>1.9347923344020177</v>
      </c>
      <c r="J71" s="2">
        <f t="shared" si="25"/>
        <v>10.8256321610325</v>
      </c>
      <c r="K71" s="2">
        <f t="shared" si="26"/>
        <v>5.5952424291459453</v>
      </c>
      <c r="L71" s="2">
        <f t="shared" si="27"/>
        <v>3.3801811554211492</v>
      </c>
      <c r="M71" s="2">
        <f t="shared" si="28"/>
        <v>2.9594438075389709E-2</v>
      </c>
      <c r="N71" s="2">
        <f t="shared" si="30"/>
        <v>0.03</v>
      </c>
      <c r="O71" s="2">
        <f t="shared" si="29"/>
        <v>1.9866164564878604E-2</v>
      </c>
      <c r="P71" s="2">
        <f t="shared" si="31"/>
        <v>3.354637128966949</v>
      </c>
      <c r="Q71" s="2">
        <f t="shared" si="32"/>
        <v>5.5812534851234892</v>
      </c>
      <c r="R71" s="2">
        <f t="shared" si="33"/>
        <v>1.7219166704312554</v>
      </c>
      <c r="S71" s="2">
        <f t="shared" si="34"/>
        <v>1.719413390076697</v>
      </c>
      <c r="T71" s="2">
        <f t="shared" si="35"/>
        <v>0.39941339007669929</v>
      </c>
    </row>
    <row r="72" spans="1:20" x14ac:dyDescent="0.25">
      <c r="A72" s="1">
        <f t="shared" si="36"/>
        <v>2057</v>
      </c>
      <c r="B72" s="1">
        <f t="shared" si="37"/>
        <v>0.33</v>
      </c>
      <c r="C72" s="1">
        <f t="shared" si="38"/>
        <v>0.18</v>
      </c>
      <c r="D72" s="1">
        <f t="shared" si="39"/>
        <v>0.01</v>
      </c>
      <c r="E72" s="1">
        <f t="shared" si="40"/>
        <v>0.05</v>
      </c>
      <c r="F72" s="1">
        <f t="shared" si="41"/>
        <v>0.02</v>
      </c>
      <c r="G72" s="2">
        <f t="shared" si="42"/>
        <v>25.217135470197817</v>
      </c>
      <c r="H72" s="2">
        <f t="shared" si="43"/>
        <v>3.8190435053663272</v>
      </c>
      <c r="I72" s="2">
        <f t="shared" si="44"/>
        <v>1.9542373206359254</v>
      </c>
      <c r="J72" s="2">
        <f t="shared" si="25"/>
        <v>11.153828865811699</v>
      </c>
      <c r="K72" s="2">
        <f t="shared" si="26"/>
        <v>5.7075099057990295</v>
      </c>
      <c r="L72" s="2">
        <f t="shared" si="27"/>
        <v>3.3788105605955496</v>
      </c>
      <c r="M72" s="2">
        <f t="shared" si="28"/>
        <v>2.9616068931335948E-2</v>
      </c>
      <c r="N72" s="2">
        <f t="shared" si="30"/>
        <v>0.03</v>
      </c>
      <c r="O72" s="2">
        <f t="shared" si="29"/>
        <v>1.9873302747340862E-2</v>
      </c>
      <c r="P72" s="2">
        <f t="shared" si="31"/>
        <v>3.354637128966949</v>
      </c>
      <c r="Q72" s="2">
        <f t="shared" si="32"/>
        <v>5.6940022845519849</v>
      </c>
      <c r="R72" s="2">
        <f t="shared" si="33"/>
        <v>1.741782834996134</v>
      </c>
      <c r="S72" s="2">
        <f t="shared" si="34"/>
        <v>1.739413390076697</v>
      </c>
      <c r="T72" s="2">
        <f t="shared" si="35"/>
        <v>0.39941339007669929</v>
      </c>
    </row>
    <row r="73" spans="1:20" x14ac:dyDescent="0.25">
      <c r="A73" s="1">
        <f t="shared" si="36"/>
        <v>2058</v>
      </c>
      <c r="B73" s="1">
        <f t="shared" si="37"/>
        <v>0.33</v>
      </c>
      <c r="C73" s="1">
        <f t="shared" si="38"/>
        <v>0.18</v>
      </c>
      <c r="D73" s="1">
        <f t="shared" si="39"/>
        <v>0.01</v>
      </c>
      <c r="E73" s="1">
        <f t="shared" si="40"/>
        <v>0.05</v>
      </c>
      <c r="F73" s="1">
        <f t="shared" si="41"/>
        <v>0.02</v>
      </c>
      <c r="G73" s="2">
        <f t="shared" si="42"/>
        <v>25.97513700182515</v>
      </c>
      <c r="H73" s="2">
        <f t="shared" si="43"/>
        <v>3.8961933017952055</v>
      </c>
      <c r="I73" s="2">
        <f t="shared" si="44"/>
        <v>1.9738777322304331</v>
      </c>
      <c r="J73" s="2">
        <f t="shared" si="25"/>
        <v>11.492057421374325</v>
      </c>
      <c r="K73" s="2">
        <f t="shared" si="26"/>
        <v>5.8220715669093561</v>
      </c>
      <c r="L73" s="2">
        <f t="shared" si="27"/>
        <v>3.3775135792378581</v>
      </c>
      <c r="M73" s="2">
        <f t="shared" si="28"/>
        <v>2.9636551510855563E-2</v>
      </c>
      <c r="N73" s="2">
        <f t="shared" si="30"/>
        <v>0.03</v>
      </c>
      <c r="O73" s="2">
        <f t="shared" si="29"/>
        <v>1.9880061998582336E-2</v>
      </c>
      <c r="P73" s="2">
        <f t="shared" si="31"/>
        <v>3.354637128966949</v>
      </c>
      <c r="Q73" s="2">
        <f t="shared" si="32"/>
        <v>5.8090287608153437</v>
      </c>
      <c r="R73" s="2">
        <f t="shared" si="33"/>
        <v>1.7616561377434747</v>
      </c>
      <c r="S73" s="2">
        <f t="shared" si="34"/>
        <v>1.7594133900766968</v>
      </c>
      <c r="T73" s="2">
        <f t="shared" si="35"/>
        <v>0.39941339007669929</v>
      </c>
    </row>
    <row r="74" spans="1:20" x14ac:dyDescent="0.25">
      <c r="A74" s="1">
        <f t="shared" si="36"/>
        <v>2059</v>
      </c>
      <c r="B74" s="1">
        <f t="shared" si="37"/>
        <v>0.33</v>
      </c>
      <c r="C74" s="1">
        <f t="shared" si="38"/>
        <v>0.18</v>
      </c>
      <c r="D74" s="1">
        <f t="shared" si="39"/>
        <v>0.01</v>
      </c>
      <c r="E74" s="1">
        <f t="shared" si="40"/>
        <v>0.05</v>
      </c>
      <c r="F74" s="1">
        <f t="shared" si="41"/>
        <v>0.02</v>
      </c>
      <c r="G74" s="2">
        <f t="shared" si="42"/>
        <v>26.756471327106276</v>
      </c>
      <c r="H74" s="2">
        <f t="shared" si="43"/>
        <v>3.9749016274947389</v>
      </c>
      <c r="I74" s="2">
        <f t="shared" si="44"/>
        <v>1.9937155332430674</v>
      </c>
      <c r="J74" s="2">
        <f t="shared" si="25"/>
        <v>11.840622448549498</v>
      </c>
      <c r="K74" s="2">
        <f t="shared" si="26"/>
        <v>5.9389728630387948</v>
      </c>
      <c r="L74" s="2">
        <f t="shared" si="27"/>
        <v>3.3762862500793944</v>
      </c>
      <c r="M74" s="2">
        <f t="shared" si="28"/>
        <v>2.965594620766504E-2</v>
      </c>
      <c r="N74" s="2">
        <f t="shared" si="30"/>
        <v>0.03</v>
      </c>
      <c r="O74" s="2">
        <f t="shared" si="29"/>
        <v>1.9886462248529465E-2</v>
      </c>
      <c r="P74" s="2">
        <f t="shared" si="31"/>
        <v>3.354637128966949</v>
      </c>
      <c r="Q74" s="2">
        <f t="shared" si="32"/>
        <v>5.9263789260377777</v>
      </c>
      <c r="R74" s="2">
        <f t="shared" si="33"/>
        <v>1.7815361997420573</v>
      </c>
      <c r="S74" s="2">
        <f t="shared" si="34"/>
        <v>1.7794133900766969</v>
      </c>
      <c r="T74" s="2">
        <f t="shared" si="35"/>
        <v>0.39941339007669929</v>
      </c>
    </row>
    <row r="75" spans="1:20" x14ac:dyDescent="0.25">
      <c r="A75" s="1">
        <f t="shared" si="36"/>
        <v>2060</v>
      </c>
      <c r="B75" s="1">
        <f t="shared" si="37"/>
        <v>0.33</v>
      </c>
      <c r="C75" s="1">
        <f t="shared" si="38"/>
        <v>0.18</v>
      </c>
      <c r="D75" s="1">
        <f t="shared" si="39"/>
        <v>0.01</v>
      </c>
      <c r="E75" s="1">
        <f t="shared" si="40"/>
        <v>0.05</v>
      </c>
      <c r="F75" s="1">
        <f t="shared" si="41"/>
        <v>0.02</v>
      </c>
      <c r="G75" s="2">
        <f t="shared" si="42"/>
        <v>27.561842803597344</v>
      </c>
      <c r="H75" s="2">
        <f t="shared" si="43"/>
        <v>4.0551999668446648</v>
      </c>
      <c r="I75" s="2">
        <f t="shared" si="44"/>
        <v>2.0137527074704611</v>
      </c>
      <c r="J75" s="2">
        <f t="shared" si="25"/>
        <v>12.199837866144057</v>
      </c>
      <c r="K75" s="2">
        <f t="shared" si="26"/>
        <v>6.0582601929651343</v>
      </c>
      <c r="L75" s="2">
        <f t="shared" si="27"/>
        <v>3.3751248257987179</v>
      </c>
      <c r="M75" s="2">
        <f t="shared" si="28"/>
        <v>2.9674310297543458E-2</v>
      </c>
      <c r="N75" s="2">
        <f t="shared" si="30"/>
        <v>0.03</v>
      </c>
      <c r="O75" s="2">
        <f t="shared" si="29"/>
        <v>1.9892522398189342E-2</v>
      </c>
      <c r="P75" s="2">
        <f t="shared" si="31"/>
        <v>3.354637128966949</v>
      </c>
      <c r="Q75" s="2">
        <f t="shared" si="32"/>
        <v>6.0460997218500667</v>
      </c>
      <c r="R75" s="2">
        <f t="shared" si="33"/>
        <v>1.8014226619905871</v>
      </c>
      <c r="S75" s="2">
        <f t="shared" si="34"/>
        <v>1.7994133900766969</v>
      </c>
      <c r="T75" s="2">
        <f t="shared" si="35"/>
        <v>0.39941339007669929</v>
      </c>
    </row>
    <row r="76" spans="1:20" x14ac:dyDescent="0.25">
      <c r="A76" s="1">
        <f t="shared" si="36"/>
        <v>2061</v>
      </c>
      <c r="B76" s="1">
        <f t="shared" si="37"/>
        <v>0.33</v>
      </c>
      <c r="C76" s="1">
        <f t="shared" si="38"/>
        <v>0.18</v>
      </c>
      <c r="D76" s="1">
        <f t="shared" si="39"/>
        <v>0.01</v>
      </c>
      <c r="E76" s="1">
        <f t="shared" si="40"/>
        <v>0.05</v>
      </c>
      <c r="F76" s="1">
        <f t="shared" si="41"/>
        <v>0.02</v>
      </c>
      <c r="G76" s="2">
        <f t="shared" si="42"/>
        <v>28.391977400423592</v>
      </c>
      <c r="H76" s="2">
        <f t="shared" si="43"/>
        <v>4.1371204402513824</v>
      </c>
      <c r="I76" s="2">
        <f t="shared" si="44"/>
        <v>2.033991258646735</v>
      </c>
      <c r="J76" s="2">
        <f t="shared" si="25"/>
        <v>12.570027173687087</v>
      </c>
      <c r="K76" s="2">
        <f t="shared" si="26"/>
        <v>6.1799809218699586</v>
      </c>
      <c r="L76" s="2">
        <f t="shared" si="27"/>
        <v>3.3740257613851461</v>
      </c>
      <c r="M76" s="2">
        <f t="shared" si="28"/>
        <v>2.9691698093205696E-2</v>
      </c>
      <c r="N76" s="2">
        <f t="shared" si="30"/>
        <v>0.03</v>
      </c>
      <c r="O76" s="2">
        <f t="shared" si="29"/>
        <v>1.989826037075788E-2</v>
      </c>
      <c r="P76" s="2">
        <f t="shared" si="31"/>
        <v>3.354637128966949</v>
      </c>
      <c r="Q76" s="2">
        <f t="shared" si="32"/>
        <v>6.1682390381668331</v>
      </c>
      <c r="R76" s="2">
        <f t="shared" si="33"/>
        <v>1.8213151843887758</v>
      </c>
      <c r="S76" s="2">
        <f t="shared" si="34"/>
        <v>1.8194133900766967</v>
      </c>
      <c r="T76" s="2">
        <f t="shared" si="35"/>
        <v>0.39941339007669929</v>
      </c>
    </row>
    <row r="77" spans="1:20" x14ac:dyDescent="0.25">
      <c r="A77" s="1">
        <f t="shared" si="36"/>
        <v>2062</v>
      </c>
      <c r="B77" s="1">
        <f t="shared" si="37"/>
        <v>0.33</v>
      </c>
      <c r="C77" s="1">
        <f t="shared" si="38"/>
        <v>0.18</v>
      </c>
      <c r="D77" s="1">
        <f t="shared" si="39"/>
        <v>0.01</v>
      </c>
      <c r="E77" s="1">
        <f t="shared" si="40"/>
        <v>0.05</v>
      </c>
      <c r="F77" s="1">
        <f t="shared" si="41"/>
        <v>0.02</v>
      </c>
      <c r="G77" s="2">
        <f t="shared" si="42"/>
        <v>29.24762335198654</v>
      </c>
      <c r="H77" s="2">
        <f t="shared" si="43"/>
        <v>4.2206958169965425</v>
      </c>
      <c r="I77" s="2">
        <f t="shared" si="44"/>
        <v>2.0544332106438716</v>
      </c>
      <c r="J77" s="2">
        <f t="shared" si="25"/>
        <v>12.951523742788483</v>
      </c>
      <c r="K77" s="2">
        <f t="shared" si="26"/>
        <v>6.3041833999214791</v>
      </c>
      <c r="L77" s="2">
        <f t="shared" si="27"/>
        <v>3.3729857031435464</v>
      </c>
      <c r="M77" s="2">
        <f t="shared" si="28"/>
        <v>2.9708161092124569E-2</v>
      </c>
      <c r="N77" s="2">
        <f t="shared" si="30"/>
        <v>0.03</v>
      </c>
      <c r="O77" s="2">
        <f t="shared" si="29"/>
        <v>1.9903693160401109E-2</v>
      </c>
      <c r="P77" s="2">
        <f t="shared" si="31"/>
        <v>3.354637128966949</v>
      </c>
      <c r="Q77" s="2">
        <f t="shared" si="32"/>
        <v>6.2928457323431504</v>
      </c>
      <c r="R77" s="2">
        <f t="shared" si="33"/>
        <v>1.8412134447595339</v>
      </c>
      <c r="S77" s="2">
        <f t="shared" si="34"/>
        <v>1.8394133900766967</v>
      </c>
      <c r="T77" s="2">
        <f t="shared" si="35"/>
        <v>0.39941339007669929</v>
      </c>
    </row>
    <row r="78" spans="1:20" x14ac:dyDescent="0.25">
      <c r="A78" s="1">
        <f t="shared" si="36"/>
        <v>2063</v>
      </c>
      <c r="B78" s="1">
        <f t="shared" si="37"/>
        <v>0.33</v>
      </c>
      <c r="C78" s="1">
        <f t="shared" si="38"/>
        <v>0.18</v>
      </c>
      <c r="D78" s="1">
        <f t="shared" si="39"/>
        <v>0.01</v>
      </c>
      <c r="E78" s="1">
        <f t="shared" si="40"/>
        <v>0.05</v>
      </c>
      <c r="F78" s="1">
        <f t="shared" si="41"/>
        <v>0.02</v>
      </c>
      <c r="G78" s="2">
        <f t="shared" si="42"/>
        <v>30.129551831726928</v>
      </c>
      <c r="H78" s="2">
        <f t="shared" si="43"/>
        <v>4.3059595283451957</v>
      </c>
      <c r="I78" s="2">
        <f t="shared" si="44"/>
        <v>2.075080607674106</v>
      </c>
      <c r="J78" s="2">
        <f t="shared" si="25"/>
        <v>13.344671117374263</v>
      </c>
      <c r="K78" s="2">
        <f t="shared" si="26"/>
        <v>6.4309169812597764</v>
      </c>
      <c r="L78" s="2">
        <f t="shared" si="27"/>
        <v>3.3720014783041985</v>
      </c>
      <c r="M78" s="2">
        <f t="shared" si="28"/>
        <v>2.972374811755342E-2</v>
      </c>
      <c r="N78" s="2">
        <f t="shared" si="30"/>
        <v>0.03</v>
      </c>
      <c r="O78" s="2">
        <f t="shared" si="29"/>
        <v>1.9908836878792628E-2</v>
      </c>
      <c r="P78" s="2">
        <f t="shared" si="31"/>
        <v>3.354637128966949</v>
      </c>
      <c r="Q78" s="2">
        <f t="shared" si="32"/>
        <v>6.4199696487181344</v>
      </c>
      <c r="R78" s="2">
        <f t="shared" si="33"/>
        <v>1.8611171379199352</v>
      </c>
      <c r="S78" s="2">
        <f t="shared" si="34"/>
        <v>1.8594133900766969</v>
      </c>
      <c r="T78" s="2">
        <f t="shared" si="35"/>
        <v>0.39941339007669929</v>
      </c>
    </row>
    <row r="79" spans="1:20" x14ac:dyDescent="0.25">
      <c r="A79" s="1">
        <f t="shared" si="36"/>
        <v>2064</v>
      </c>
      <c r="B79" s="1">
        <f t="shared" si="37"/>
        <v>0.33</v>
      </c>
      <c r="C79" s="1">
        <f t="shared" si="38"/>
        <v>0.18</v>
      </c>
      <c r="D79" s="1">
        <f t="shared" si="39"/>
        <v>0.01</v>
      </c>
      <c r="E79" s="1">
        <f t="shared" si="40"/>
        <v>0.05</v>
      </c>
      <c r="F79" s="1">
        <f t="shared" si="41"/>
        <v>0.02</v>
      </c>
      <c r="G79" s="2">
        <f t="shared" si="42"/>
        <v>31.03855764654779</v>
      </c>
      <c r="H79" s="2">
        <f t="shared" si="43"/>
        <v>4.3929456809187455</v>
      </c>
      <c r="I79" s="2">
        <f t="shared" si="44"/>
        <v>2.0959355144943475</v>
      </c>
      <c r="J79" s="2">
        <f t="shared" si="25"/>
        <v>13.749823323069505</v>
      </c>
      <c r="K79" s="2">
        <f t="shared" si="26"/>
        <v>6.5602320433921859</v>
      </c>
      <c r="L79" s="2">
        <f t="shared" si="27"/>
        <v>3.3710700852036766</v>
      </c>
      <c r="M79" s="2">
        <f t="shared" si="28"/>
        <v>2.9738505453000191E-2</v>
      </c>
      <c r="N79" s="2">
        <f t="shared" si="30"/>
        <v>0.03</v>
      </c>
      <c r="O79" s="2">
        <f t="shared" si="29"/>
        <v>1.9913706799490064E-2</v>
      </c>
      <c r="P79" s="2">
        <f t="shared" si="31"/>
        <v>3.354637128966949</v>
      </c>
      <c r="Q79" s="2">
        <f t="shared" si="32"/>
        <v>6.5496616385533404</v>
      </c>
      <c r="R79" s="2">
        <f t="shared" si="33"/>
        <v>1.8810259747987277</v>
      </c>
      <c r="S79" s="2">
        <f t="shared" si="34"/>
        <v>1.8794133900766967</v>
      </c>
      <c r="T79" s="2">
        <f t="shared" si="35"/>
        <v>0.39941339007669929</v>
      </c>
    </row>
    <row r="80" spans="1:20" x14ac:dyDescent="0.25">
      <c r="A80" s="1">
        <f t="shared" si="36"/>
        <v>2065</v>
      </c>
      <c r="B80" s="1">
        <f t="shared" si="37"/>
        <v>0.33</v>
      </c>
      <c r="C80" s="1">
        <f t="shared" si="38"/>
        <v>0.18</v>
      </c>
      <c r="D80" s="1">
        <f t="shared" si="39"/>
        <v>0.01</v>
      </c>
      <c r="E80" s="1">
        <f t="shared" si="40"/>
        <v>0.05</v>
      </c>
      <c r="F80" s="1">
        <f t="shared" si="41"/>
        <v>0.02</v>
      </c>
      <c r="G80" s="2">
        <f t="shared" si="42"/>
        <v>31.975459952520726</v>
      </c>
      <c r="H80" s="2">
        <f t="shared" si="43"/>
        <v>4.481689070338053</v>
      </c>
      <c r="I80" s="2">
        <f t="shared" si="44"/>
        <v>2.117000016612657</v>
      </c>
      <c r="J80" s="2">
        <f t="shared" si="25"/>
        <v>14.167345186007749</v>
      </c>
      <c r="K80" s="2">
        <f t="shared" si="26"/>
        <v>6.692180007006546</v>
      </c>
      <c r="L80" s="2">
        <f t="shared" si="27"/>
        <v>3.3701886840046691</v>
      </c>
      <c r="M80" s="2">
        <f t="shared" si="28"/>
        <v>2.9752476970401204E-2</v>
      </c>
      <c r="N80" s="2">
        <f t="shared" si="30"/>
        <v>0.03</v>
      </c>
      <c r="O80" s="2">
        <f t="shared" si="29"/>
        <v>1.9918317400232397E-2</v>
      </c>
      <c r="P80" s="2">
        <f t="shared" si="31"/>
        <v>3.354637128966949</v>
      </c>
      <c r="Q80" s="2">
        <f t="shared" si="32"/>
        <v>6.6819735803739544</v>
      </c>
      <c r="R80" s="2">
        <f t="shared" si="33"/>
        <v>1.9009396815982178</v>
      </c>
      <c r="S80" s="2">
        <f t="shared" si="34"/>
        <v>1.8994133900766965</v>
      </c>
      <c r="T80" s="2">
        <f t="shared" si="35"/>
        <v>0.39941339007669929</v>
      </c>
    </row>
    <row r="81" spans="1:20" x14ac:dyDescent="0.25">
      <c r="A81" s="1">
        <f t="shared" si="36"/>
        <v>2066</v>
      </c>
      <c r="B81" s="1">
        <f t="shared" si="37"/>
        <v>0.33</v>
      </c>
      <c r="C81" s="1">
        <f t="shared" si="38"/>
        <v>0.18</v>
      </c>
      <c r="D81" s="1">
        <f t="shared" si="39"/>
        <v>0.01</v>
      </c>
      <c r="E81" s="1">
        <f t="shared" si="40"/>
        <v>0.05</v>
      </c>
      <c r="F81" s="1">
        <f t="shared" si="41"/>
        <v>0.02</v>
      </c>
      <c r="G81" s="2">
        <f t="shared" si="42"/>
        <v>32.941102992517798</v>
      </c>
      <c r="H81" s="2">
        <f t="shared" si="43"/>
        <v>4.5722251951421473</v>
      </c>
      <c r="I81" s="2">
        <f t="shared" si="44"/>
        <v>2.1382762204968007</v>
      </c>
      <c r="J81" s="2">
        <f t="shared" si="25"/>
        <v>14.597612661354331</v>
      </c>
      <c r="K81" s="2">
        <f t="shared" si="26"/>
        <v>6.8268133562102493</v>
      </c>
      <c r="L81" s="2">
        <f t="shared" si="27"/>
        <v>3.3693545879245375</v>
      </c>
      <c r="M81" s="2">
        <f t="shared" si="28"/>
        <v>2.9765704252240829E-2</v>
      </c>
      <c r="N81" s="2">
        <f t="shared" si="30"/>
        <v>0.03</v>
      </c>
      <c r="O81" s="2">
        <f t="shared" si="29"/>
        <v>1.9922682403239474E-2</v>
      </c>
      <c r="P81" s="2">
        <f t="shared" si="31"/>
        <v>3.354637128966949</v>
      </c>
      <c r="Q81" s="2">
        <f t="shared" si="32"/>
        <v>6.8169584007208881</v>
      </c>
      <c r="R81" s="2">
        <f t="shared" si="33"/>
        <v>1.9208579989984502</v>
      </c>
      <c r="S81" s="2">
        <f t="shared" si="34"/>
        <v>1.9194133900766968</v>
      </c>
      <c r="T81" s="2">
        <f t="shared" si="35"/>
        <v>0.39941339007669929</v>
      </c>
    </row>
    <row r="82" spans="1:20" x14ac:dyDescent="0.25">
      <c r="A82" s="1">
        <f t="shared" si="36"/>
        <v>2067</v>
      </c>
      <c r="B82" s="1">
        <f t="shared" si="37"/>
        <v>0.33</v>
      </c>
      <c r="C82" s="1">
        <f t="shared" si="38"/>
        <v>0.18</v>
      </c>
      <c r="D82" s="1">
        <f t="shared" si="39"/>
        <v>0.01</v>
      </c>
      <c r="E82" s="1">
        <f t="shared" si="40"/>
        <v>0.05</v>
      </c>
      <c r="F82" s="1">
        <f t="shared" si="41"/>
        <v>0.02</v>
      </c>
      <c r="G82" s="2">
        <f t="shared" si="42"/>
        <v>33.936356856431452</v>
      </c>
      <c r="H82" s="2">
        <f t="shared" si="43"/>
        <v>4.6645902709881133</v>
      </c>
      <c r="I82" s="2">
        <f t="shared" si="44"/>
        <v>2.1597662537848965</v>
      </c>
      <c r="J82" s="2">
        <f t="shared" si="25"/>
        <v>15.041013171839717</v>
      </c>
      <c r="K82" s="2">
        <f t="shared" si="26"/>
        <v>6.9641856592031637</v>
      </c>
      <c r="L82" s="2">
        <f t="shared" si="27"/>
        <v>3.368565254944186</v>
      </c>
      <c r="M82" s="2">
        <f t="shared" si="28"/>
        <v>2.9778226707857666E-2</v>
      </c>
      <c r="N82" s="2">
        <f t="shared" si="30"/>
        <v>0.03</v>
      </c>
      <c r="O82" s="2">
        <f t="shared" si="29"/>
        <v>1.9926814813593031E-2</v>
      </c>
      <c r="P82" s="2">
        <f t="shared" si="31"/>
        <v>3.354637128966949</v>
      </c>
      <c r="Q82" s="2">
        <f t="shared" si="32"/>
        <v>6.9546700953220997</v>
      </c>
      <c r="R82" s="2">
        <f t="shared" si="33"/>
        <v>1.9407806814016899</v>
      </c>
      <c r="S82" s="2">
        <f t="shared" si="34"/>
        <v>1.9394133900766966</v>
      </c>
      <c r="T82" s="2">
        <f t="shared" si="35"/>
        <v>0.39941339007669929</v>
      </c>
    </row>
    <row r="83" spans="1:20" x14ac:dyDescent="0.25">
      <c r="A83" s="1">
        <f t="shared" si="36"/>
        <v>2068</v>
      </c>
      <c r="B83" s="1">
        <f t="shared" si="37"/>
        <v>0.33</v>
      </c>
      <c r="C83" s="1">
        <f t="shared" si="38"/>
        <v>0.18</v>
      </c>
      <c r="D83" s="1">
        <f t="shared" si="39"/>
        <v>0.01</v>
      </c>
      <c r="E83" s="1">
        <f t="shared" si="40"/>
        <v>0.05</v>
      </c>
      <c r="F83" s="1">
        <f t="shared" si="41"/>
        <v>0.02</v>
      </c>
      <c r="G83" s="2">
        <f t="shared" si="42"/>
        <v>34.962118264665122</v>
      </c>
      <c r="H83" s="2">
        <f t="shared" si="43"/>
        <v>4.7588212451378409</v>
      </c>
      <c r="I83" s="2">
        <f t="shared" si="44"/>
        <v>2.1814722654981824</v>
      </c>
      <c r="J83" s="2">
        <f t="shared" si="25"/>
        <v>15.497945956607976</v>
      </c>
      <c r="K83" s="2">
        <f t="shared" si="26"/>
        <v>7.1043515893926408</v>
      </c>
      <c r="L83" s="2">
        <f t="shared" si="27"/>
        <v>3.3678182799704124</v>
      </c>
      <c r="M83" s="2">
        <f t="shared" si="28"/>
        <v>2.9790081684175532E-2</v>
      </c>
      <c r="N83" s="2">
        <f t="shared" si="30"/>
        <v>0.03</v>
      </c>
      <c r="O83" s="2">
        <f t="shared" si="29"/>
        <v>1.9930726955777925E-2</v>
      </c>
      <c r="P83" s="2">
        <f t="shared" si="31"/>
        <v>3.354637128966949</v>
      </c>
      <c r="Q83" s="2">
        <f t="shared" si="32"/>
        <v>7.0951637506916105</v>
      </c>
      <c r="R83" s="2">
        <f t="shared" si="33"/>
        <v>1.9607074962152828</v>
      </c>
      <c r="S83" s="2">
        <f t="shared" si="34"/>
        <v>1.9594133900766963</v>
      </c>
      <c r="T83" s="2">
        <f t="shared" si="35"/>
        <v>0.39941339007669929</v>
      </c>
    </row>
    <row r="84" spans="1:20" x14ac:dyDescent="0.25">
      <c r="A84" s="1">
        <f t="shared" si="36"/>
        <v>2069</v>
      </c>
      <c r="B84" s="1">
        <f t="shared" si="37"/>
        <v>0.33</v>
      </c>
      <c r="C84" s="1">
        <f t="shared" si="38"/>
        <v>0.18</v>
      </c>
      <c r="D84" s="1">
        <f t="shared" si="39"/>
        <v>0.01</v>
      </c>
      <c r="E84" s="1">
        <f t="shared" si="40"/>
        <v>0.05</v>
      </c>
      <c r="F84" s="1">
        <f t="shared" si="41"/>
        <v>0.02</v>
      </c>
      <c r="G84" s="2">
        <f t="shared" si="42"/>
        <v>36.019311375598505</v>
      </c>
      <c r="H84" s="2">
        <f t="shared" si="43"/>
        <v>4.8549558112374198</v>
      </c>
      <c r="I84" s="2">
        <f t="shared" si="44"/>
        <v>2.2033964262559174</v>
      </c>
      <c r="J84" s="2">
        <f t="shared" si="25"/>
        <v>15.968822430694726</v>
      </c>
      <c r="K84" s="2">
        <f t="shared" si="26"/>
        <v>7.2473669469590032</v>
      </c>
      <c r="L84" s="2">
        <f t="shared" si="27"/>
        <v>3.3671113874265206</v>
      </c>
      <c r="M84" s="2">
        <f t="shared" si="28"/>
        <v>2.9801304571089676E-2</v>
      </c>
      <c r="N84" s="2">
        <f t="shared" si="30"/>
        <v>0.03</v>
      </c>
      <c r="O84" s="2">
        <f t="shared" si="29"/>
        <v>1.9934430508459593E-2</v>
      </c>
      <c r="P84" s="2">
        <f t="shared" si="31"/>
        <v>3.354637128966949</v>
      </c>
      <c r="Q84" s="2">
        <f t="shared" si="32"/>
        <v>7.2384955661648442</v>
      </c>
      <c r="R84" s="2">
        <f t="shared" si="33"/>
        <v>1.9806382231710606</v>
      </c>
      <c r="S84" s="2">
        <f t="shared" si="34"/>
        <v>1.9794133900766964</v>
      </c>
      <c r="T84" s="2">
        <f t="shared" si="35"/>
        <v>0.39941339007669929</v>
      </c>
    </row>
    <row r="85" spans="1:20" x14ac:dyDescent="0.25">
      <c r="A85" s="1">
        <f t="shared" si="36"/>
        <v>2070</v>
      </c>
      <c r="B85" s="1">
        <f t="shared" si="37"/>
        <v>0.33</v>
      </c>
      <c r="C85" s="1">
        <f t="shared" si="38"/>
        <v>0.18</v>
      </c>
      <c r="D85" s="1">
        <f t="shared" si="39"/>
        <v>0.01</v>
      </c>
      <c r="E85" s="1">
        <f t="shared" si="40"/>
        <v>0.05</v>
      </c>
      <c r="F85" s="1">
        <f t="shared" si="41"/>
        <v>0.02</v>
      </c>
      <c r="G85" s="2">
        <f t="shared" si="42"/>
        <v>37.108888617753045</v>
      </c>
      <c r="H85" s="2">
        <f t="shared" si="43"/>
        <v>4.9530324243951007</v>
      </c>
      <c r="I85" s="2">
        <f t="shared" si="44"/>
        <v>2.2255409284924479</v>
      </c>
      <c r="J85" s="2">
        <f t="shared" si="25"/>
        <v>16.45406655545845</v>
      </c>
      <c r="K85" s="2">
        <f t="shared" si="26"/>
        <v>7.3932886808800315</v>
      </c>
      <c r="L85" s="2">
        <f t="shared" si="27"/>
        <v>3.3664424242473712</v>
      </c>
      <c r="M85" s="2">
        <f t="shared" si="28"/>
        <v>2.9811928901735327E-2</v>
      </c>
      <c r="N85" s="2">
        <f t="shared" si="30"/>
        <v>0.03</v>
      </c>
      <c r="O85" s="2">
        <f t="shared" si="29"/>
        <v>1.9937936537572656E-2</v>
      </c>
      <c r="P85" s="2">
        <f t="shared" si="31"/>
        <v>3.354637128966949</v>
      </c>
      <c r="Q85" s="2">
        <f t="shared" si="32"/>
        <v>7.3847228763791035</v>
      </c>
      <c r="R85" s="2">
        <f t="shared" si="33"/>
        <v>2.0005726536795203</v>
      </c>
      <c r="S85" s="2">
        <f t="shared" si="34"/>
        <v>1.9994133900766964</v>
      </c>
      <c r="T85" s="2">
        <f t="shared" si="35"/>
        <v>0.39941339007669929</v>
      </c>
    </row>
    <row r="86" spans="1:20" x14ac:dyDescent="0.25">
      <c r="A86" s="1">
        <f t="shared" si="36"/>
        <v>2071</v>
      </c>
      <c r="B86" s="1">
        <f t="shared" si="37"/>
        <v>0.33</v>
      </c>
      <c r="C86" s="1">
        <f t="shared" si="38"/>
        <v>0.18</v>
      </c>
      <c r="D86" s="1">
        <f t="shared" si="39"/>
        <v>0.01</v>
      </c>
      <c r="E86" s="1">
        <f t="shared" si="40"/>
        <v>0.05</v>
      </c>
      <c r="F86" s="1">
        <f t="shared" si="41"/>
        <v>0.02</v>
      </c>
      <c r="G86" s="2">
        <f t="shared" si="42"/>
        <v>38.231831547405449</v>
      </c>
      <c r="H86" s="2">
        <f t="shared" si="43"/>
        <v>5.0530903165638525</v>
      </c>
      <c r="I86" s="2">
        <f t="shared" si="44"/>
        <v>2.2479079866764513</v>
      </c>
      <c r="J86" s="2">
        <f t="shared" si="25"/>
        <v>16.954115220298892</v>
      </c>
      <c r="K86" s="2">
        <f t="shared" si="26"/>
        <v>7.5421749114231664</v>
      </c>
      <c r="L86" s="2">
        <f t="shared" si="27"/>
        <v>3.3658093532564428</v>
      </c>
      <c r="M86" s="2">
        <f t="shared" si="28"/>
        <v>2.9821986447858342E-2</v>
      </c>
      <c r="N86" s="2">
        <f t="shared" si="30"/>
        <v>0.03</v>
      </c>
      <c r="O86" s="2">
        <f t="shared" si="29"/>
        <v>1.9941255527793252E-2</v>
      </c>
      <c r="P86" s="2">
        <f t="shared" si="31"/>
        <v>3.354637128966949</v>
      </c>
      <c r="Q86" s="2">
        <f t="shared" si="32"/>
        <v>7.5339041742081996</v>
      </c>
      <c r="R86" s="2">
        <f t="shared" si="33"/>
        <v>2.0205105902170928</v>
      </c>
      <c r="S86" s="2">
        <f t="shared" si="34"/>
        <v>2.0194133900766964</v>
      </c>
      <c r="T86" s="2">
        <f t="shared" si="35"/>
        <v>0.39941339007669929</v>
      </c>
    </row>
    <row r="87" spans="1:20" x14ac:dyDescent="0.25">
      <c r="A87" s="1">
        <f t="shared" si="36"/>
        <v>2072</v>
      </c>
      <c r="B87" s="1">
        <f t="shared" si="37"/>
        <v>0.33</v>
      </c>
      <c r="C87" s="1">
        <f t="shared" si="38"/>
        <v>0.18</v>
      </c>
      <c r="D87" s="1">
        <f t="shared" si="39"/>
        <v>0.01</v>
      </c>
      <c r="E87" s="1">
        <f t="shared" si="40"/>
        <v>0.05</v>
      </c>
      <c r="F87" s="1">
        <f t="shared" si="41"/>
        <v>0.02</v>
      </c>
      <c r="G87" s="2">
        <f t="shared" si="42"/>
        <v>39.389151732420316</v>
      </c>
      <c r="H87" s="2">
        <f t="shared" si="43"/>
        <v>5.1551695122346661</v>
      </c>
      <c r="I87" s="2">
        <f t="shared" si="44"/>
        <v>2.2704998375323853</v>
      </c>
      <c r="J87" s="2">
        <f t="shared" si="25"/>
        <v>17.469418636006473</v>
      </c>
      <c r="K87" s="2">
        <f t="shared" si="26"/>
        <v>7.6940849531143378</v>
      </c>
      <c r="L87" s="2">
        <f t="shared" si="27"/>
        <v>3.3652102469037457</v>
      </c>
      <c r="M87" s="2">
        <f t="shared" si="28"/>
        <v>2.983150731050152E-2</v>
      </c>
      <c r="N87" s="2">
        <f t="shared" si="30"/>
        <v>0.03</v>
      </c>
      <c r="O87" s="2">
        <f t="shared" si="29"/>
        <v>1.9944397412465502E-2</v>
      </c>
      <c r="P87" s="2">
        <f t="shared" si="31"/>
        <v>3.354637128966949</v>
      </c>
      <c r="Q87" s="2">
        <f t="shared" si="32"/>
        <v>7.6860991341603748</v>
      </c>
      <c r="R87" s="2">
        <f t="shared" si="33"/>
        <v>2.0404518457448861</v>
      </c>
      <c r="S87" s="2">
        <f t="shared" si="34"/>
        <v>2.0394133900766964</v>
      </c>
      <c r="T87" s="2">
        <f t="shared" si="35"/>
        <v>0.39941339007669929</v>
      </c>
    </row>
    <row r="88" spans="1:20" x14ac:dyDescent="0.25">
      <c r="A88" s="1">
        <f t="shared" si="36"/>
        <v>2073</v>
      </c>
      <c r="B88" s="1">
        <f t="shared" si="37"/>
        <v>0.33</v>
      </c>
      <c r="C88" s="1">
        <f t="shared" si="38"/>
        <v>0.18</v>
      </c>
      <c r="D88" s="1">
        <f t="shared" si="39"/>
        <v>0.01</v>
      </c>
      <c r="E88" s="1">
        <f t="shared" si="40"/>
        <v>0.05</v>
      </c>
      <c r="F88" s="1">
        <f t="shared" si="41"/>
        <v>0.02</v>
      </c>
      <c r="G88" s="2">
        <f t="shared" si="42"/>
        <v>40.581891663096307</v>
      </c>
      <c r="H88" s="2">
        <f t="shared" si="43"/>
        <v>5.2593108444468832</v>
      </c>
      <c r="I88" s="2">
        <f t="shared" si="44"/>
        <v>2.2933187402641617</v>
      </c>
      <c r="J88" s="2">
        <f t="shared" si="25"/>
        <v>18.000440740096998</v>
      </c>
      <c r="K88" s="2">
        <f t="shared" si="26"/>
        <v>7.8490793381924622</v>
      </c>
      <c r="L88" s="2">
        <f t="shared" si="27"/>
        <v>3.3646432813446348</v>
      </c>
      <c r="M88" s="2">
        <f t="shared" si="28"/>
        <v>2.9840520006214233E-2</v>
      </c>
      <c r="N88" s="2">
        <f t="shared" si="30"/>
        <v>0.03</v>
      </c>
      <c r="O88" s="2">
        <f t="shared" si="29"/>
        <v>1.9947371602050696E-2</v>
      </c>
      <c r="P88" s="2">
        <f t="shared" si="31"/>
        <v>3.354637128966949</v>
      </c>
      <c r="Q88" s="2">
        <f t="shared" si="32"/>
        <v>7.8413686362489017</v>
      </c>
      <c r="R88" s="2">
        <f t="shared" si="33"/>
        <v>2.0603962431573519</v>
      </c>
      <c r="S88" s="2">
        <f t="shared" si="34"/>
        <v>2.0594133900766964</v>
      </c>
      <c r="T88" s="2">
        <f t="shared" si="35"/>
        <v>0.39941339007669929</v>
      </c>
    </row>
    <row r="89" spans="1:20" x14ac:dyDescent="0.25">
      <c r="A89" s="1">
        <f t="shared" si="36"/>
        <v>2074</v>
      </c>
      <c r="B89" s="1">
        <f t="shared" si="37"/>
        <v>0.33</v>
      </c>
      <c r="C89" s="1">
        <f t="shared" si="38"/>
        <v>0.18</v>
      </c>
      <c r="D89" s="1">
        <f t="shared" si="39"/>
        <v>0.01</v>
      </c>
      <c r="E89" s="1">
        <f t="shared" si="40"/>
        <v>0.05</v>
      </c>
      <c r="F89" s="1">
        <f t="shared" si="41"/>
        <v>0.02</v>
      </c>
      <c r="G89" s="2">
        <f t="shared" si="42"/>
        <v>41.811125690845067</v>
      </c>
      <c r="H89" s="2">
        <f t="shared" si="43"/>
        <v>5.3655559711219585</v>
      </c>
      <c r="I89" s="2">
        <f t="shared" si="44"/>
        <v>2.3163669767810702</v>
      </c>
      <c r="J89" s="2">
        <f t="shared" si="25"/>
        <v>18.547659614496702</v>
      </c>
      <c r="K89" s="2">
        <f t="shared" si="26"/>
        <v>8.0072198405588484</v>
      </c>
      <c r="L89" s="2">
        <f t="shared" si="27"/>
        <v>3.3641067308407084</v>
      </c>
      <c r="M89" s="2">
        <f t="shared" si="28"/>
        <v>2.9849051548985664E-2</v>
      </c>
      <c r="N89" s="2">
        <f t="shared" si="30"/>
        <v>0.03</v>
      </c>
      <c r="O89" s="2">
        <f t="shared" si="29"/>
        <v>1.9950187011165268E-2</v>
      </c>
      <c r="P89" s="2">
        <f t="shared" si="31"/>
        <v>3.354637128966949</v>
      </c>
      <c r="Q89" s="2">
        <f t="shared" si="32"/>
        <v>7.9997747903449037</v>
      </c>
      <c r="R89" s="2">
        <f t="shared" si="33"/>
        <v>2.0803436147594025</v>
      </c>
      <c r="S89" s="2">
        <f t="shared" si="34"/>
        <v>2.079413390076696</v>
      </c>
      <c r="T89" s="2">
        <f t="shared" si="35"/>
        <v>0.39941339007669929</v>
      </c>
    </row>
    <row r="90" spans="1:20" x14ac:dyDescent="0.25">
      <c r="A90" s="1">
        <f t="shared" si="36"/>
        <v>2075</v>
      </c>
      <c r="B90" s="1">
        <f t="shared" si="37"/>
        <v>0.33</v>
      </c>
      <c r="C90" s="1">
        <f t="shared" si="38"/>
        <v>0.18</v>
      </c>
      <c r="D90" s="1">
        <f t="shared" si="39"/>
        <v>0.01</v>
      </c>
      <c r="E90" s="1">
        <f t="shared" si="40"/>
        <v>0.05</v>
      </c>
      <c r="F90" s="1">
        <f t="shared" si="41"/>
        <v>0.02</v>
      </c>
      <c r="G90" s="2">
        <f t="shared" si="42"/>
        <v>43.077960995546803</v>
      </c>
      <c r="H90" s="2">
        <f t="shared" si="43"/>
        <v>5.473947391727183</v>
      </c>
      <c r="I90" s="2">
        <f t="shared" si="44"/>
        <v>2.339646851925969</v>
      </c>
      <c r="J90" s="2">
        <f t="shared" si="25"/>
        <v>19.111567915953966</v>
      </c>
      <c r="K90" s="2">
        <f t="shared" si="26"/>
        <v>8.1685695002310084</v>
      </c>
      <c r="L90" s="2">
        <f t="shared" si="27"/>
        <v>3.3635989624650304</v>
      </c>
      <c r="M90" s="2">
        <f t="shared" si="28"/>
        <v>2.9857127528095731E-2</v>
      </c>
      <c r="N90" s="2">
        <f t="shared" si="30"/>
        <v>0.03</v>
      </c>
      <c r="O90" s="2">
        <f t="shared" si="29"/>
        <v>1.995285208427159E-2</v>
      </c>
      <c r="P90" s="2">
        <f t="shared" si="31"/>
        <v>3.354637128966949</v>
      </c>
      <c r="Q90" s="2">
        <f t="shared" si="32"/>
        <v>8.1613809610221288</v>
      </c>
      <c r="R90" s="2">
        <f t="shared" si="33"/>
        <v>2.1002938017705675</v>
      </c>
      <c r="S90" s="2">
        <f t="shared" si="34"/>
        <v>2.099413390076696</v>
      </c>
      <c r="T90" s="2">
        <f t="shared" si="35"/>
        <v>0.39941339007669929</v>
      </c>
    </row>
    <row r="91" spans="1:20" x14ac:dyDescent="0.25">
      <c r="A91" s="1">
        <f t="shared" si="36"/>
        <v>2076</v>
      </c>
      <c r="B91" s="1">
        <f t="shared" si="37"/>
        <v>0.33</v>
      </c>
      <c r="C91" s="1">
        <f t="shared" si="38"/>
        <v>0.18</v>
      </c>
      <c r="D91" s="1">
        <f t="shared" si="39"/>
        <v>0.01</v>
      </c>
      <c r="E91" s="1">
        <f t="shared" si="40"/>
        <v>0.05</v>
      </c>
      <c r="F91" s="1">
        <f t="shared" si="41"/>
        <v>0.02</v>
      </c>
      <c r="G91" s="2">
        <f t="shared" si="42"/>
        <v>44.3835385824528</v>
      </c>
      <c r="H91" s="2">
        <f t="shared" si="43"/>
        <v>5.5845284642760369</v>
      </c>
      <c r="I91" s="2">
        <f t="shared" si="44"/>
        <v>2.3631606937057725</v>
      </c>
      <c r="J91" s="2">
        <f t="shared" si="25"/>
        <v>19.692673319565166</v>
      </c>
      <c r="K91" s="2">
        <f t="shared" si="26"/>
        <v>8.3331926483104493</v>
      </c>
      <c r="L91" s="2">
        <f t="shared" si="27"/>
        <v>3.3631184310949385</v>
      </c>
      <c r="M91" s="2">
        <f t="shared" si="28"/>
        <v>2.9864772182070537E-2</v>
      </c>
      <c r="N91" s="2">
        <f t="shared" si="30"/>
        <v>0.03</v>
      </c>
      <c r="O91" s="2">
        <f t="shared" si="29"/>
        <v>1.9955374820083277E-2</v>
      </c>
      <c r="P91" s="2">
        <f t="shared" si="31"/>
        <v>3.354637128966949</v>
      </c>
      <c r="Q91" s="2">
        <f t="shared" si="32"/>
        <v>8.3262517929036282</v>
      </c>
      <c r="R91" s="2">
        <f t="shared" si="33"/>
        <v>2.120246653854839</v>
      </c>
      <c r="S91" s="2">
        <f t="shared" si="34"/>
        <v>2.119413390076696</v>
      </c>
      <c r="T91" s="2">
        <f t="shared" si="35"/>
        <v>0.39941339007669929</v>
      </c>
    </row>
    <row r="92" spans="1:20" x14ac:dyDescent="0.25">
      <c r="A92" s="1">
        <f t="shared" si="36"/>
        <v>2077</v>
      </c>
      <c r="B92" s="1">
        <f t="shared" si="37"/>
        <v>0.33</v>
      </c>
      <c r="C92" s="1">
        <f t="shared" si="38"/>
        <v>0.18</v>
      </c>
      <c r="D92" s="1">
        <f t="shared" si="39"/>
        <v>0.01</v>
      </c>
      <c r="E92" s="1">
        <f t="shared" si="40"/>
        <v>0.05</v>
      </c>
      <c r="F92" s="1">
        <f t="shared" si="41"/>
        <v>0.02</v>
      </c>
      <c r="G92" s="2">
        <f t="shared" si="42"/>
        <v>45.729034309531364</v>
      </c>
      <c r="H92" s="2">
        <f t="shared" si="43"/>
        <v>5.697343422671973</v>
      </c>
      <c r="I92" s="2">
        <f t="shared" si="44"/>
        <v>2.3869108535242538</v>
      </c>
      <c r="J92" s="2">
        <f t="shared" si="25"/>
        <v>20.291498975814186</v>
      </c>
      <c r="K92" s="2">
        <f t="shared" si="26"/>
        <v>8.5011549324743143</v>
      </c>
      <c r="L92" s="2">
        <f t="shared" si="27"/>
        <v>3.3626636746766163</v>
      </c>
      <c r="M92" s="2">
        <f t="shared" si="28"/>
        <v>2.9872008468922878E-2</v>
      </c>
      <c r="N92" s="2">
        <f t="shared" si="30"/>
        <v>0.03</v>
      </c>
      <c r="O92" s="2">
        <f t="shared" si="29"/>
        <v>1.9957762794744548E-2</v>
      </c>
      <c r="P92" s="2">
        <f t="shared" si="31"/>
        <v>3.354637128966949</v>
      </c>
      <c r="Q92" s="2">
        <f t="shared" si="32"/>
        <v>8.4944532365204601</v>
      </c>
      <c r="R92" s="2">
        <f t="shared" si="33"/>
        <v>2.1402020286749224</v>
      </c>
      <c r="S92" s="2">
        <f t="shared" si="34"/>
        <v>2.1394133900766961</v>
      </c>
      <c r="T92" s="2">
        <f t="shared" si="35"/>
        <v>0.39941339007669929</v>
      </c>
    </row>
    <row r="93" spans="1:20" x14ac:dyDescent="0.25">
      <c r="A93" s="1">
        <f t="shared" si="36"/>
        <v>2078</v>
      </c>
      <c r="B93" s="1">
        <f t="shared" si="37"/>
        <v>0.33</v>
      </c>
      <c r="C93" s="1">
        <f t="shared" si="38"/>
        <v>0.18</v>
      </c>
      <c r="D93" s="1">
        <f t="shared" si="39"/>
        <v>0.01</v>
      </c>
      <c r="E93" s="1">
        <f t="shared" si="40"/>
        <v>0.05</v>
      </c>
      <c r="F93" s="1">
        <f t="shared" si="41"/>
        <v>0.02</v>
      </c>
      <c r="G93" s="2">
        <f t="shared" si="42"/>
        <v>47.115659946181431</v>
      </c>
      <c r="H93" s="2">
        <f t="shared" si="43"/>
        <v>5.8124373944025702</v>
      </c>
      <c r="I93" s="2">
        <f t="shared" si="44"/>
        <v>2.4108997064171866</v>
      </c>
      <c r="J93" s="2">
        <f t="shared" si="25"/>
        <v>20.908583981537127</v>
      </c>
      <c r="K93" s="2">
        <f t="shared" si="26"/>
        <v>8.6725233430009254</v>
      </c>
      <c r="L93" s="2">
        <f t="shared" si="27"/>
        <v>3.362233309746518</v>
      </c>
      <c r="M93" s="2">
        <f t="shared" si="28"/>
        <v>2.9878858132851127E-2</v>
      </c>
      <c r="N93" s="2">
        <f t="shared" si="30"/>
        <v>0.03</v>
      </c>
      <c r="O93" s="2">
        <f t="shared" si="29"/>
        <v>1.9960023183840873E-2</v>
      </c>
      <c r="P93" s="2">
        <f t="shared" si="31"/>
        <v>3.354637128966949</v>
      </c>
      <c r="Q93" s="2">
        <f t="shared" si="32"/>
        <v>8.6660525746927863</v>
      </c>
      <c r="R93" s="2">
        <f t="shared" si="33"/>
        <v>2.1601597914696673</v>
      </c>
      <c r="S93" s="2">
        <f t="shared" si="34"/>
        <v>2.1594133900766961</v>
      </c>
      <c r="T93" s="2">
        <f t="shared" si="35"/>
        <v>0.39941339007669929</v>
      </c>
    </row>
    <row r="94" spans="1:20" x14ac:dyDescent="0.25">
      <c r="A94" s="1">
        <f t="shared" si="36"/>
        <v>2079</v>
      </c>
      <c r="B94" s="1">
        <f t="shared" si="37"/>
        <v>0.33</v>
      </c>
      <c r="C94" s="1">
        <f t="shared" si="38"/>
        <v>0.18</v>
      </c>
      <c r="D94" s="1">
        <f t="shared" si="39"/>
        <v>0.01</v>
      </c>
      <c r="E94" s="1">
        <f t="shared" si="40"/>
        <v>0.05</v>
      </c>
      <c r="F94" s="1">
        <f t="shared" si="41"/>
        <v>0.02</v>
      </c>
      <c r="G94" s="2">
        <f t="shared" si="42"/>
        <v>48.544664264266281</v>
      </c>
      <c r="H94" s="2">
        <f t="shared" si="43"/>
        <v>5.9298564185911271</v>
      </c>
      <c r="I94" s="2">
        <f t="shared" si="44"/>
        <v>2.4351296512898508</v>
      </c>
      <c r="J94" s="2">
        <f t="shared" si="25"/>
        <v>21.544483865236234</v>
      </c>
      <c r="K94" s="2">
        <f t="shared" si="26"/>
        <v>8.8473662393394346</v>
      </c>
      <c r="L94" s="2">
        <f t="shared" si="27"/>
        <v>3.3618260271955682</v>
      </c>
      <c r="M94" s="2">
        <f t="shared" si="28"/>
        <v>2.9885341767563176E-2</v>
      </c>
      <c r="N94" s="2">
        <f t="shared" si="30"/>
        <v>0.03</v>
      </c>
      <c r="O94" s="2">
        <f t="shared" si="29"/>
        <v>1.9962162783295847E-2</v>
      </c>
      <c r="P94" s="2">
        <f t="shared" si="31"/>
        <v>3.354637128966949</v>
      </c>
      <c r="Q94" s="2">
        <f t="shared" si="32"/>
        <v>8.841118449443897</v>
      </c>
      <c r="R94" s="2">
        <f t="shared" si="33"/>
        <v>2.1801198146535081</v>
      </c>
      <c r="S94" s="2">
        <f t="shared" si="34"/>
        <v>2.1794133900766961</v>
      </c>
      <c r="T94" s="2">
        <f t="shared" si="35"/>
        <v>0.39941339007669929</v>
      </c>
    </row>
    <row r="95" spans="1:20" x14ac:dyDescent="0.25">
      <c r="A95" s="1">
        <f t="shared" si="36"/>
        <v>2080</v>
      </c>
      <c r="B95" s="1">
        <f t="shared" si="37"/>
        <v>0.33</v>
      </c>
      <c r="C95" s="1">
        <f t="shared" si="38"/>
        <v>0.18</v>
      </c>
      <c r="D95" s="1">
        <f t="shared" si="39"/>
        <v>0.01</v>
      </c>
      <c r="E95" s="1">
        <f t="shared" si="40"/>
        <v>0.05</v>
      </c>
      <c r="F95" s="1">
        <f t="shared" si="41"/>
        <v>0.02</v>
      </c>
      <c r="G95" s="2">
        <f t="shared" si="42"/>
        <v>50.017334162448918</v>
      </c>
      <c r="H95" s="2">
        <f t="shared" si="43"/>
        <v>6.049647464412927</v>
      </c>
      <c r="I95" s="2">
        <f t="shared" si="44"/>
        <v>2.4596031111569254</v>
      </c>
      <c r="J95" s="2">
        <f t="shared" si="25"/>
        <v>22.199771087180252</v>
      </c>
      <c r="K95" s="2">
        <f t="shared" si="26"/>
        <v>9.0257533772341549</v>
      </c>
      <c r="L95" s="2">
        <f t="shared" si="27"/>
        <v>3.361440588262826</v>
      </c>
      <c r="M95" s="2">
        <f t="shared" si="28"/>
        <v>2.9891478876386365E-2</v>
      </c>
      <c r="N95" s="2">
        <f t="shared" si="30"/>
        <v>0.03</v>
      </c>
      <c r="O95" s="2">
        <f t="shared" si="29"/>
        <v>1.9964188029207502E-2</v>
      </c>
      <c r="P95" s="2">
        <f t="shared" si="31"/>
        <v>3.354637128966949</v>
      </c>
      <c r="Q95" s="2">
        <f t="shared" si="32"/>
        <v>9.0197208894579379</v>
      </c>
      <c r="R95" s="2">
        <f t="shared" si="33"/>
        <v>2.2000819774368039</v>
      </c>
      <c r="S95" s="2">
        <f t="shared" si="34"/>
        <v>2.1994133900766961</v>
      </c>
      <c r="T95" s="2">
        <f t="shared" si="35"/>
        <v>0.39941339007669929</v>
      </c>
    </row>
    <row r="96" spans="1:20" x14ac:dyDescent="0.25">
      <c r="A96" s="1">
        <f t="shared" si="36"/>
        <v>2081</v>
      </c>
      <c r="B96" s="1">
        <f t="shared" si="37"/>
        <v>0.33</v>
      </c>
      <c r="C96" s="1">
        <f t="shared" si="38"/>
        <v>0.18</v>
      </c>
      <c r="D96" s="1">
        <f t="shared" si="39"/>
        <v>0.01</v>
      </c>
      <c r="E96" s="1">
        <f t="shared" si="40"/>
        <v>0.05</v>
      </c>
      <c r="F96" s="1">
        <f t="shared" si="41"/>
        <v>0.02</v>
      </c>
      <c r="G96" s="2">
        <f t="shared" si="42"/>
        <v>51.534995824840756</v>
      </c>
      <c r="H96" s="2">
        <f t="shared" si="43"/>
        <v>6.1718584498835334</v>
      </c>
      <c r="I96" s="2">
        <f t="shared" si="44"/>
        <v>2.484322533384792</v>
      </c>
      <c r="J96" s="2">
        <f t="shared" si="25"/>
        <v>22.875035554741164</v>
      </c>
      <c r="K96" s="2">
        <f t="shared" si="26"/>
        <v>9.2077559364141113</v>
      </c>
      <c r="L96" s="2">
        <f t="shared" si="27"/>
        <v>3.361075820746076</v>
      </c>
      <c r="M96" s="2">
        <f t="shared" si="28"/>
        <v>2.9897287929316188E-2</v>
      </c>
      <c r="N96" s="2">
        <f t="shared" si="30"/>
        <v>0.03</v>
      </c>
      <c r="O96" s="2">
        <f t="shared" si="29"/>
        <v>1.9966105016674344E-2</v>
      </c>
      <c r="P96" s="2">
        <f t="shared" si="31"/>
        <v>3.354637128966949</v>
      </c>
      <c r="Q96" s="2">
        <f t="shared" si="32"/>
        <v>9.2019313380923098</v>
      </c>
      <c r="R96" s="2">
        <f t="shared" si="33"/>
        <v>2.2200461654660115</v>
      </c>
      <c r="S96" s="2">
        <f t="shared" si="34"/>
        <v>2.2194133900766961</v>
      </c>
      <c r="T96" s="2">
        <f t="shared" si="35"/>
        <v>0.39941339007669929</v>
      </c>
    </row>
    <row r="97" spans="1:20" x14ac:dyDescent="0.25">
      <c r="A97" s="1">
        <f t="shared" si="36"/>
        <v>2082</v>
      </c>
      <c r="B97" s="1">
        <f t="shared" si="37"/>
        <v>0.33</v>
      </c>
      <c r="C97" s="1">
        <f t="shared" si="38"/>
        <v>0.18</v>
      </c>
      <c r="D97" s="1">
        <f t="shared" si="39"/>
        <v>0.01</v>
      </c>
      <c r="E97" s="1">
        <f t="shared" si="40"/>
        <v>0.05</v>
      </c>
      <c r="F97" s="1">
        <f t="shared" si="41"/>
        <v>0.02</v>
      </c>
      <c r="G97" s="2">
        <f t="shared" si="42"/>
        <v>53.099015915006035</v>
      </c>
      <c r="H97" s="2">
        <f t="shared" si="43"/>
        <v>6.2965382610266367</v>
      </c>
      <c r="I97" s="2">
        <f t="shared" si="44"/>
        <v>2.5092903899362726</v>
      </c>
      <c r="J97" s="2">
        <f t="shared" si="25"/>
        <v>23.57088515343159</v>
      </c>
      <c r="K97" s="2">
        <f t="shared" si="26"/>
        <v>9.3934465488588632</v>
      </c>
      <c r="L97" s="2">
        <f t="shared" si="27"/>
        <v>3.3607306154174825</v>
      </c>
      <c r="M97" s="2">
        <f t="shared" si="28"/>
        <v>2.9902786417152077E-2</v>
      </c>
      <c r="N97" s="2">
        <f t="shared" si="30"/>
        <v>0.03</v>
      </c>
      <c r="O97" s="2">
        <f t="shared" si="29"/>
        <v>1.9967919517660186E-2</v>
      </c>
      <c r="P97" s="2">
        <f t="shared" si="31"/>
        <v>3.354637128966949</v>
      </c>
      <c r="Q97" s="2">
        <f t="shared" si="32"/>
        <v>9.3878226819559725</v>
      </c>
      <c r="R97" s="2">
        <f t="shared" si="33"/>
        <v>2.2400122704826861</v>
      </c>
      <c r="S97" s="2">
        <f t="shared" si="34"/>
        <v>2.2394133900766962</v>
      </c>
      <c r="T97" s="2">
        <f t="shared" si="35"/>
        <v>0.39941339007669929</v>
      </c>
    </row>
    <row r="98" spans="1:20" x14ac:dyDescent="0.25">
      <c r="A98" s="1">
        <f t="shared" si="36"/>
        <v>2083</v>
      </c>
      <c r="B98" s="1">
        <f t="shared" si="37"/>
        <v>0.33</v>
      </c>
      <c r="C98" s="1">
        <f t="shared" si="38"/>
        <v>0.18</v>
      </c>
      <c r="D98" s="1">
        <f t="shared" si="39"/>
        <v>0.01</v>
      </c>
      <c r="E98" s="1">
        <f t="shared" si="40"/>
        <v>0.05</v>
      </c>
      <c r="F98" s="1">
        <f t="shared" si="41"/>
        <v>0.02</v>
      </c>
      <c r="G98" s="2">
        <f t="shared" si="42"/>
        <v>54.710802806396551</v>
      </c>
      <c r="H98" s="2">
        <f t="shared" si="43"/>
        <v>6.4237367714291134</v>
      </c>
      <c r="I98" s="2">
        <f t="shared" si="44"/>
        <v>2.5345091776178292</v>
      </c>
      <c r="J98" s="2">
        <f t="shared" si="25"/>
        <v>24.287946294120861</v>
      </c>
      <c r="K98" s="2">
        <f t="shared" si="26"/>
        <v>9.5828993276516616</v>
      </c>
      <c r="L98" s="2">
        <f t="shared" si="27"/>
        <v>3.3604039226331164</v>
      </c>
      <c r="M98" s="2">
        <f t="shared" si="28"/>
        <v>2.9907990902860976E-2</v>
      </c>
      <c r="N98" s="2">
        <f t="shared" si="30"/>
        <v>0.03</v>
      </c>
      <c r="O98" s="2">
        <f t="shared" si="29"/>
        <v>1.9969636997944122E-2</v>
      </c>
      <c r="P98" s="2">
        <f t="shared" si="31"/>
        <v>3.354637128966949</v>
      </c>
      <c r="Q98" s="2">
        <f t="shared" si="32"/>
        <v>9.5774692800650545</v>
      </c>
      <c r="R98" s="2">
        <f t="shared" si="33"/>
        <v>2.2599801900003458</v>
      </c>
      <c r="S98" s="2">
        <f t="shared" si="34"/>
        <v>2.2594133900766957</v>
      </c>
      <c r="T98" s="2">
        <f t="shared" si="35"/>
        <v>0.39941339007669929</v>
      </c>
    </row>
    <row r="99" spans="1:20" x14ac:dyDescent="0.25">
      <c r="A99" s="1">
        <f t="shared" si="36"/>
        <v>2084</v>
      </c>
      <c r="B99" s="1">
        <f t="shared" si="37"/>
        <v>0.33</v>
      </c>
      <c r="C99" s="1">
        <f t="shared" si="38"/>
        <v>0.18</v>
      </c>
      <c r="D99" s="1">
        <f t="shared" si="39"/>
        <v>0.01</v>
      </c>
      <c r="E99" s="1">
        <f t="shared" si="40"/>
        <v>0.05</v>
      </c>
      <c r="F99" s="1">
        <f t="shared" si="41"/>
        <v>0.02</v>
      </c>
      <c r="G99" s="2">
        <f t="shared" si="42"/>
        <v>56.371807850323719</v>
      </c>
      <c r="H99" s="2">
        <f t="shared" si="43"/>
        <v>6.5535048621911276</v>
      </c>
      <c r="I99" s="2">
        <f t="shared" si="44"/>
        <v>2.5599814183292455</v>
      </c>
      <c r="J99" s="2">
        <f t="shared" si="25"/>
        <v>25.026864476922398</v>
      </c>
      <c r="K99" s="2">
        <f t="shared" si="26"/>
        <v>9.7761898964313616</v>
      </c>
      <c r="L99" s="2">
        <f t="shared" si="27"/>
        <v>3.3600947491257784</v>
      </c>
      <c r="M99" s="2">
        <f t="shared" si="28"/>
        <v>2.9912917070303996E-2</v>
      </c>
      <c r="N99" s="2">
        <f t="shared" si="30"/>
        <v>0.03</v>
      </c>
      <c r="O99" s="2">
        <f t="shared" si="29"/>
        <v>1.9971262633200319E-2</v>
      </c>
      <c r="P99" s="2">
        <f t="shared" si="31"/>
        <v>3.354637128966949</v>
      </c>
      <c r="Q99" s="2">
        <f t="shared" si="32"/>
        <v>9.770946993587458</v>
      </c>
      <c r="R99" s="2">
        <f t="shared" si="33"/>
        <v>2.2799498269982901</v>
      </c>
      <c r="S99" s="2">
        <f t="shared" si="34"/>
        <v>2.2794133900766962</v>
      </c>
      <c r="T99" s="2">
        <f t="shared" si="35"/>
        <v>0.39941339007669929</v>
      </c>
    </row>
    <row r="100" spans="1:20" x14ac:dyDescent="0.25">
      <c r="A100" s="1">
        <f t="shared" si="36"/>
        <v>2085</v>
      </c>
      <c r="B100" s="1">
        <f t="shared" si="37"/>
        <v>0.33</v>
      </c>
      <c r="C100" s="1">
        <f t="shared" si="38"/>
        <v>0.18</v>
      </c>
      <c r="D100" s="1">
        <f t="shared" si="39"/>
        <v>0.01</v>
      </c>
      <c r="E100" s="1">
        <f t="shared" si="40"/>
        <v>0.05</v>
      </c>
      <c r="F100" s="1">
        <f t="shared" si="41"/>
        <v>0.02</v>
      </c>
      <c r="G100" s="2">
        <f t="shared" si="42"/>
        <v>58.083526682609168</v>
      </c>
      <c r="H100" s="2">
        <f t="shared" si="43"/>
        <v>6.6858944422792481</v>
      </c>
      <c r="I100" s="2">
        <f t="shared" si="44"/>
        <v>2.5857096593158198</v>
      </c>
      <c r="J100" s="2">
        <f t="shared" si="25"/>
        <v>25.788304872260078</v>
      </c>
      <c r="K100" s="2">
        <f t="shared" si="26"/>
        <v>9.9733954194546648</v>
      </c>
      <c r="L100" s="2">
        <f t="shared" si="27"/>
        <v>3.3598021549711312</v>
      </c>
      <c r="M100" s="2">
        <f t="shared" si="28"/>
        <v>2.9917579770455754E-2</v>
      </c>
      <c r="N100" s="2">
        <f t="shared" si="30"/>
        <v>0.03</v>
      </c>
      <c r="O100" s="2">
        <f t="shared" si="29"/>
        <v>1.9972801324250399E-2</v>
      </c>
      <c r="P100" s="2">
        <f t="shared" si="31"/>
        <v>3.354637128966949</v>
      </c>
      <c r="Q100" s="2">
        <f t="shared" si="32"/>
        <v>9.9683332161883254</v>
      </c>
      <c r="R100" s="2">
        <f t="shared" si="33"/>
        <v>2.2999210896314906</v>
      </c>
      <c r="S100" s="2">
        <f t="shared" si="34"/>
        <v>2.2994133900766962</v>
      </c>
      <c r="T100" s="2">
        <f t="shared" si="35"/>
        <v>0.39941339007669929</v>
      </c>
    </row>
    <row r="101" spans="1:20" x14ac:dyDescent="0.25">
      <c r="A101" s="1">
        <f t="shared" si="36"/>
        <v>2086</v>
      </c>
      <c r="B101" s="1">
        <f t="shared" si="37"/>
        <v>0.33</v>
      </c>
      <c r="C101" s="1">
        <f t="shared" si="38"/>
        <v>0.18</v>
      </c>
      <c r="D101" s="1">
        <f t="shared" si="39"/>
        <v>0.01</v>
      </c>
      <c r="E101" s="1">
        <f t="shared" si="40"/>
        <v>0.05</v>
      </c>
      <c r="F101" s="1">
        <f t="shared" si="41"/>
        <v>0.02</v>
      </c>
      <c r="G101" s="2">
        <f t="shared" si="42"/>
        <v>59.847500570089622</v>
      </c>
      <c r="H101" s="2">
        <f t="shared" si="43"/>
        <v>6.8209584692907281</v>
      </c>
      <c r="I101" s="2">
        <f t="shared" si="44"/>
        <v>2.6116964734230907</v>
      </c>
      <c r="J101" s="2">
        <f t="shared" ref="J101:J104" si="45">G101^B101*(H101*I101)^(1-B101)</f>
        <v>26.572952919636794</v>
      </c>
      <c r="K101" s="2">
        <f t="shared" ref="K101:K104" si="46">J101/I101</f>
        <v>10.174594632280616</v>
      </c>
      <c r="L101" s="2">
        <f t="shared" si="27"/>
        <v>3.3595252507177089</v>
      </c>
      <c r="M101" s="2">
        <f t="shared" ref="M101:M104" si="47">C101*(1/L101)^(1-B101)-E101</f>
        <v>2.9921993065239558E-2</v>
      </c>
      <c r="N101" s="2">
        <f t="shared" si="30"/>
        <v>0.03</v>
      </c>
      <c r="O101" s="2">
        <f t="shared" ref="O101:O104" si="48">B101*(M101-F101-D101)+F101</f>
        <v>1.9974257711529053E-2</v>
      </c>
      <c r="P101" s="2">
        <f t="shared" si="31"/>
        <v>3.354637128966949</v>
      </c>
      <c r="Q101" s="2">
        <f t="shared" si="32"/>
        <v>10.16970690498855</v>
      </c>
      <c r="R101" s="2">
        <f t="shared" si="33"/>
        <v>2.3198938909557412</v>
      </c>
      <c r="S101" s="2">
        <f t="shared" si="34"/>
        <v>2.3194133900766958</v>
      </c>
      <c r="T101" s="2">
        <f t="shared" si="35"/>
        <v>0.39941339007669929</v>
      </c>
    </row>
    <row r="102" spans="1:20" x14ac:dyDescent="0.25">
      <c r="A102" s="1">
        <f t="shared" si="36"/>
        <v>2087</v>
      </c>
      <c r="B102" s="1">
        <f t="shared" si="37"/>
        <v>0.33</v>
      </c>
      <c r="C102" s="1">
        <f t="shared" si="38"/>
        <v>0.18</v>
      </c>
      <c r="D102" s="1">
        <f t="shared" si="39"/>
        <v>0.01</v>
      </c>
      <c r="E102" s="1">
        <f t="shared" si="40"/>
        <v>0.05</v>
      </c>
      <c r="F102" s="1">
        <f t="shared" si="41"/>
        <v>0.02</v>
      </c>
      <c r="G102" s="2">
        <f t="shared" si="42"/>
        <v>61.665317798187935</v>
      </c>
      <c r="H102" s="2">
        <f t="shared" si="43"/>
        <v>6.9587509706372499</v>
      </c>
      <c r="I102" s="2">
        <f t="shared" si="44"/>
        <v>2.637944459354125</v>
      </c>
      <c r="J102" s="2">
        <f t="shared" si="45"/>
        <v>27.381514944644131</v>
      </c>
      <c r="K102" s="2">
        <f t="shared" si="46"/>
        <v>10.379867873089424</v>
      </c>
      <c r="L102" s="2">
        <f t="shared" si="27"/>
        <v>3.3592631946718776</v>
      </c>
      <c r="M102" s="2">
        <f t="shared" si="47"/>
        <v>2.9926170269096955E-2</v>
      </c>
      <c r="N102" s="2">
        <f t="shared" si="30"/>
        <v>0.03</v>
      </c>
      <c r="O102" s="2">
        <f t="shared" si="48"/>
        <v>1.9975636188801996E-2</v>
      </c>
      <c r="P102" s="2">
        <f t="shared" si="31"/>
        <v>3.354637128966949</v>
      </c>
      <c r="Q102" s="2">
        <f t="shared" si="32"/>
        <v>10.375148612148671</v>
      </c>
      <c r="R102" s="2">
        <f t="shared" si="33"/>
        <v>2.3398681486672701</v>
      </c>
      <c r="S102" s="2">
        <f t="shared" si="34"/>
        <v>2.3394133900766962</v>
      </c>
      <c r="T102" s="2">
        <f t="shared" si="35"/>
        <v>0.39941339007669929</v>
      </c>
    </row>
    <row r="103" spans="1:20" x14ac:dyDescent="0.25">
      <c r="A103" s="1">
        <f t="shared" si="36"/>
        <v>2088</v>
      </c>
      <c r="B103" s="1">
        <f t="shared" si="37"/>
        <v>0.33</v>
      </c>
      <c r="C103" s="1">
        <f t="shared" si="38"/>
        <v>0.18</v>
      </c>
      <c r="D103" s="1">
        <f t="shared" si="39"/>
        <v>0.01</v>
      </c>
      <c r="E103" s="1">
        <f t="shared" si="40"/>
        <v>0.05</v>
      </c>
      <c r="F103" s="1">
        <f t="shared" si="41"/>
        <v>0.02</v>
      </c>
      <c r="G103" s="2">
        <f t="shared" si="42"/>
        <v>63.538615100799085</v>
      </c>
      <c r="H103" s="2">
        <f t="shared" si="43"/>
        <v>7.0993270651566096</v>
      </c>
      <c r="I103" s="2">
        <f t="shared" si="44"/>
        <v>2.6644562419293889</v>
      </c>
      <c r="J103" s="2">
        <f t="shared" si="45"/>
        <v>28.214718794768665</v>
      </c>
      <c r="K103" s="2">
        <f t="shared" si="46"/>
        <v>10.589297114647975</v>
      </c>
      <c r="L103" s="2">
        <f t="shared" si="27"/>
        <v>3.3590151903293428</v>
      </c>
      <c r="M103" s="2">
        <f t="shared" si="47"/>
        <v>2.9930123988404181E-2</v>
      </c>
      <c r="N103" s="2">
        <f t="shared" si="30"/>
        <v>0.03</v>
      </c>
      <c r="O103" s="2">
        <f t="shared" si="48"/>
        <v>1.9976940916173379E-2</v>
      </c>
      <c r="P103" s="2">
        <f t="shared" si="31"/>
        <v>3.354637128966949</v>
      </c>
      <c r="Q103" s="2">
        <f t="shared" si="32"/>
        <v>10.584740517090809</v>
      </c>
      <c r="R103" s="2">
        <f t="shared" si="33"/>
        <v>2.3598437848560718</v>
      </c>
      <c r="S103" s="2">
        <f t="shared" si="34"/>
        <v>2.3594133900766963</v>
      </c>
      <c r="T103" s="2">
        <f t="shared" si="35"/>
        <v>0.39941339007669929</v>
      </c>
    </row>
    <row r="104" spans="1:20" x14ac:dyDescent="0.25">
      <c r="A104" s="1">
        <f t="shared" si="36"/>
        <v>2089</v>
      </c>
      <c r="B104" s="1">
        <f t="shared" si="37"/>
        <v>0.33</v>
      </c>
      <c r="C104" s="1">
        <f t="shared" si="38"/>
        <v>0.18</v>
      </c>
      <c r="D104" s="1">
        <f t="shared" si="39"/>
        <v>0.01</v>
      </c>
      <c r="E104" s="1">
        <f t="shared" si="40"/>
        <v>0.05</v>
      </c>
      <c r="F104" s="1">
        <f t="shared" si="41"/>
        <v>0.02</v>
      </c>
      <c r="G104" s="2">
        <f t="shared" si="42"/>
        <v>65.469079133777839</v>
      </c>
      <c r="H104" s="2">
        <f t="shared" si="43"/>
        <v>7.2427429851609881</v>
      </c>
      <c r="I104" s="2">
        <f t="shared" si="44"/>
        <v>2.6912344723492336</v>
      </c>
      <c r="J104" s="2">
        <f t="shared" si="45"/>
        <v>29.07331449456732</v>
      </c>
      <c r="K104" s="2">
        <f t="shared" si="46"/>
        <v>10.802965996934718</v>
      </c>
      <c r="L104" s="2">
        <f t="shared" si="27"/>
        <v>3.3587804839452224</v>
      </c>
      <c r="M104" s="2">
        <f t="shared" si="47"/>
        <v>2.9933866158843303E-2</v>
      </c>
      <c r="N104" s="2">
        <f t="shared" si="30"/>
        <v>0.03</v>
      </c>
      <c r="O104" s="2">
        <f t="shared" si="48"/>
        <v>1.9978175832418291E-2</v>
      </c>
      <c r="P104" s="2">
        <f t="shared" si="31"/>
        <v>3.354637128966949</v>
      </c>
      <c r="Q104" s="2">
        <f t="shared" si="32"/>
        <v>10.798566459371539</v>
      </c>
      <c r="R104" s="2">
        <f t="shared" si="33"/>
        <v>2.3798207257722455</v>
      </c>
      <c r="S104" s="2">
        <f t="shared" si="34"/>
        <v>2.3794133900766958</v>
      </c>
      <c r="T104" s="2">
        <f t="shared" si="35"/>
        <v>0.39941339007669929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951EA-85F2-6E40-9B21-3826563E3D7C}">
  <dimension ref="A1"/>
  <sheetViews>
    <sheetView topLeftCell="A30" workbookViewId="0">
      <selection activeCell="O31" sqref="O3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Solow Model</vt:lpstr>
      <vt:lpstr>Figures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Vollrath, Dietrich E</dc:creator>
  <cp:lastModifiedBy>Vollrath, Dietrich E</cp:lastModifiedBy>
  <dcterms:created xsi:type="dcterms:W3CDTF">2022-12-22T22:53:32Z</dcterms:created>
  <dcterms:modified xsi:type="dcterms:W3CDTF">2026-03-11T16:02:31Z</dcterms:modified>
</cp:coreProperties>
</file>